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НП пилот\ПАСПОРТ ДПР\нов от 29.04.2025 г\"/>
    </mc:Choice>
  </mc:AlternateContent>
  <xr:revisionPtr revIDLastSave="0" documentId="13_ncr:1_{275034D5-C3DE-4C17-9AC2-B43896DF3E57}" xr6:coauthVersionLast="47" xr6:coauthVersionMax="47" xr10:uidLastSave="{00000000-0000-0000-0000-000000000000}"/>
  <bookViews>
    <workbookView xWindow="-108" yWindow="-108" windowWidth="23256" windowHeight="12576" tabRatio="758" xr2:uid="{00000000-000D-0000-FFFF-FFFF00000000}"/>
  </bookViews>
  <sheets>
    <sheet name="Перечень сроки источники" sheetId="1" r:id="rId1"/>
    <sheet name="Характеристика мероприятий" sheetId="2" r:id="rId2"/>
    <sheet name="Подтверждающие документы" sheetId="3" state="hidden" r:id="rId3"/>
    <sheet name="Рабместа инвесторы" sheetId="4" r:id="rId4"/>
    <sheet name="Общие сведения" sheetId="5" state="hidden" r:id="rId5"/>
    <sheet name="Целевые показатели" sheetId="6" state="hidden" r:id="rId6"/>
    <sheet name="Показатели синхронизации" sheetId="7" r:id="rId7"/>
    <sheet name="справочники" sheetId="8" r:id="rId8"/>
    <sheet name="Лист2" sheetId="9" state="hidden" r:id="rId9"/>
    <sheet name="справочник по ФОИВ" sheetId="10" state="hidden" r:id="rId10"/>
    <sheet name="справочник виды объектов СОСТ" sheetId="11" state="hidden" r:id="rId11"/>
  </sheets>
  <externalReferences>
    <externalReference r:id="rId12"/>
  </externalReferences>
  <definedNames>
    <definedName name="_ftn1" localSheetId="4">'Общие сведения'!#REF!</definedName>
    <definedName name="_ftn2" localSheetId="4">'Общие сведения'!#REF!</definedName>
    <definedName name="_ftnref1" localSheetId="4">'Общие сведения'!#REF!</definedName>
    <definedName name="_ftnref2" localSheetId="4">'Общие сведения'!#REF!</definedName>
    <definedName name="_xlnm._FilterDatabase" localSheetId="0" hidden="1">'Перечень сроки источники'!$A$9:$AA$159</definedName>
    <definedName name="_xlnm._FilterDatabase" localSheetId="9" hidden="1">'справочник по ФОИВ'!$A$2:$J$645</definedName>
    <definedName name="_xlnm._FilterDatabase" localSheetId="7" hidden="1">справочники!$I$2:$I$37</definedName>
    <definedName name="Print_Titles" localSheetId="0">'Перечень сроки источники'!$6:$9</definedName>
    <definedName name="Print_Titles" localSheetId="3">'Рабместа инвесторы'!$4:$5</definedName>
    <definedName name="Print_Titles" localSheetId="1">'Характеристика мероприятий'!$4:$6</definedName>
    <definedName name="Муниципалитеты_п2">[1]TechSheet!$R$56:$R$70</definedName>
    <definedName name="_xlnm.Print_Area" localSheetId="0">'Перечень сроки источники'!$A$1:$BY$174</definedName>
    <definedName name="_xlnm.Print_Area" localSheetId="3">'Рабместа инвесторы'!$A$1:$T$155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11" i="1" l="1"/>
  <c r="L38" i="2" l="1"/>
  <c r="E9" i="2"/>
  <c r="C9" i="7" l="1"/>
  <c r="C8" i="7"/>
  <c r="C7" i="7"/>
  <c r="C6" i="7" s="1"/>
  <c r="F6" i="7"/>
  <c r="E6" i="7"/>
  <c r="E10" i="7" s="1"/>
  <c r="E11" i="7" s="1"/>
  <c r="C5" i="7"/>
  <c r="G17" i="6"/>
  <c r="F11" i="6"/>
  <c r="F16" i="6" s="1"/>
  <c r="E155" i="3"/>
  <c r="D155" i="3"/>
  <c r="C155" i="3"/>
  <c r="B155" i="3"/>
  <c r="E154" i="3"/>
  <c r="D154" i="3"/>
  <c r="C154" i="3"/>
  <c r="B154" i="3"/>
  <c r="E153" i="3"/>
  <c r="D153" i="3"/>
  <c r="C153" i="3"/>
  <c r="B153" i="3"/>
  <c r="E152" i="3"/>
  <c r="D152" i="3"/>
  <c r="C152" i="3"/>
  <c r="B152" i="3"/>
  <c r="E151" i="3"/>
  <c r="D151" i="3"/>
  <c r="C151" i="3"/>
  <c r="B151" i="3"/>
  <c r="E150" i="3"/>
  <c r="D150" i="3"/>
  <c r="C150" i="3"/>
  <c r="B150" i="3"/>
  <c r="E149" i="3"/>
  <c r="D149" i="3"/>
  <c r="C149" i="3"/>
  <c r="B149" i="3"/>
  <c r="E148" i="3"/>
  <c r="D148" i="3"/>
  <c r="C148" i="3"/>
  <c r="B148" i="3"/>
  <c r="E147" i="3"/>
  <c r="D147" i="3"/>
  <c r="C147" i="3"/>
  <c r="B147" i="3"/>
  <c r="E146" i="3"/>
  <c r="D146" i="3"/>
  <c r="C146" i="3"/>
  <c r="B146" i="3"/>
  <c r="E145" i="3"/>
  <c r="D145" i="3"/>
  <c r="C145" i="3"/>
  <c r="B145" i="3"/>
  <c r="E144" i="3"/>
  <c r="D144" i="3"/>
  <c r="C144" i="3"/>
  <c r="B144" i="3"/>
  <c r="E143" i="3"/>
  <c r="D143" i="3"/>
  <c r="C143" i="3"/>
  <c r="B143" i="3"/>
  <c r="E142" i="3"/>
  <c r="D142" i="3"/>
  <c r="C142" i="3"/>
  <c r="B142" i="3"/>
  <c r="E141" i="3"/>
  <c r="D141" i="3"/>
  <c r="C141" i="3"/>
  <c r="B141" i="3"/>
  <c r="E140" i="3"/>
  <c r="D140" i="3"/>
  <c r="C140" i="3"/>
  <c r="B140" i="3"/>
  <c r="E139" i="3"/>
  <c r="D139" i="3"/>
  <c r="C139" i="3"/>
  <c r="B139" i="3"/>
  <c r="E138" i="3"/>
  <c r="D138" i="3"/>
  <c r="C138" i="3"/>
  <c r="B138" i="3"/>
  <c r="E137" i="3"/>
  <c r="D137" i="3"/>
  <c r="C137" i="3"/>
  <c r="B137" i="3"/>
  <c r="E136" i="3"/>
  <c r="D136" i="3"/>
  <c r="C136" i="3"/>
  <c r="B136" i="3"/>
  <c r="E135" i="3"/>
  <c r="D135" i="3"/>
  <c r="C135" i="3"/>
  <c r="B135" i="3"/>
  <c r="E134" i="3"/>
  <c r="D134" i="3"/>
  <c r="C134" i="3"/>
  <c r="B134" i="3"/>
  <c r="E133" i="3"/>
  <c r="D133" i="3"/>
  <c r="C133" i="3"/>
  <c r="B133" i="3"/>
  <c r="E132" i="3"/>
  <c r="D132" i="3"/>
  <c r="C132" i="3"/>
  <c r="B132" i="3"/>
  <c r="E131" i="3"/>
  <c r="D131" i="3"/>
  <c r="C131" i="3"/>
  <c r="B131" i="3"/>
  <c r="E130" i="3"/>
  <c r="D130" i="3"/>
  <c r="C130" i="3"/>
  <c r="B130" i="3"/>
  <c r="E129" i="3"/>
  <c r="D129" i="3"/>
  <c r="C129" i="3"/>
  <c r="B129" i="3"/>
  <c r="E128" i="3"/>
  <c r="D128" i="3"/>
  <c r="C128" i="3"/>
  <c r="B128" i="3"/>
  <c r="E127" i="3"/>
  <c r="D127" i="3"/>
  <c r="C127" i="3"/>
  <c r="B127" i="3"/>
  <c r="E126" i="3"/>
  <c r="D126" i="3"/>
  <c r="C126" i="3"/>
  <c r="B126" i="3"/>
  <c r="E125" i="3"/>
  <c r="D125" i="3"/>
  <c r="C125" i="3"/>
  <c r="B125" i="3"/>
  <c r="E124" i="3"/>
  <c r="D124" i="3"/>
  <c r="C124" i="3"/>
  <c r="B124" i="3"/>
  <c r="E123" i="3"/>
  <c r="D123" i="3"/>
  <c r="C123" i="3"/>
  <c r="B123" i="3"/>
  <c r="E122" i="3"/>
  <c r="D122" i="3"/>
  <c r="C122" i="3"/>
  <c r="B122" i="3"/>
  <c r="E121" i="3"/>
  <c r="D121" i="3"/>
  <c r="C121" i="3"/>
  <c r="B121" i="3"/>
  <c r="E120" i="3"/>
  <c r="D120" i="3"/>
  <c r="C120" i="3"/>
  <c r="B120" i="3"/>
  <c r="E119" i="3"/>
  <c r="D119" i="3"/>
  <c r="C119" i="3"/>
  <c r="B119" i="3"/>
  <c r="E118" i="3"/>
  <c r="D118" i="3"/>
  <c r="C118" i="3"/>
  <c r="B118" i="3"/>
  <c r="E117" i="3"/>
  <c r="D117" i="3"/>
  <c r="C117" i="3"/>
  <c r="B117" i="3"/>
  <c r="E116" i="3"/>
  <c r="D116" i="3"/>
  <c r="C116" i="3"/>
  <c r="B116" i="3"/>
  <c r="E115" i="3"/>
  <c r="D115" i="3"/>
  <c r="C115" i="3"/>
  <c r="B115" i="3"/>
  <c r="E114" i="3"/>
  <c r="D114" i="3"/>
  <c r="C114" i="3"/>
  <c r="B114" i="3"/>
  <c r="E113" i="3"/>
  <c r="D113" i="3"/>
  <c r="C113" i="3"/>
  <c r="B113" i="3"/>
  <c r="E112" i="3"/>
  <c r="D112" i="3"/>
  <c r="C112" i="3"/>
  <c r="B112" i="3"/>
  <c r="E111" i="3"/>
  <c r="D111" i="3"/>
  <c r="C111" i="3"/>
  <c r="B111" i="3"/>
  <c r="E110" i="3"/>
  <c r="D110" i="3"/>
  <c r="C110" i="3"/>
  <c r="B110" i="3"/>
  <c r="E109" i="3"/>
  <c r="D109" i="3"/>
  <c r="C109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E104" i="3"/>
  <c r="D104" i="3"/>
  <c r="C104" i="3"/>
  <c r="B104" i="3"/>
  <c r="E103" i="3"/>
  <c r="D103" i="3"/>
  <c r="C103" i="3"/>
  <c r="B103" i="3"/>
  <c r="E102" i="3"/>
  <c r="D102" i="3"/>
  <c r="C102" i="3"/>
  <c r="B102" i="3"/>
  <c r="E101" i="3"/>
  <c r="D101" i="3"/>
  <c r="C101" i="3"/>
  <c r="B101" i="3"/>
  <c r="E100" i="3"/>
  <c r="D100" i="3"/>
  <c r="C100" i="3"/>
  <c r="B100" i="3"/>
  <c r="E99" i="3"/>
  <c r="D99" i="3"/>
  <c r="C99" i="3"/>
  <c r="B99" i="3"/>
  <c r="E98" i="3"/>
  <c r="D98" i="3"/>
  <c r="C98" i="3"/>
  <c r="B98" i="3"/>
  <c r="E97" i="3"/>
  <c r="D97" i="3"/>
  <c r="C97" i="3"/>
  <c r="B97" i="3"/>
  <c r="E96" i="3"/>
  <c r="D96" i="3"/>
  <c r="C96" i="3"/>
  <c r="B96" i="3"/>
  <c r="E95" i="3"/>
  <c r="D95" i="3"/>
  <c r="C95" i="3"/>
  <c r="B95" i="3"/>
  <c r="E94" i="3"/>
  <c r="D94" i="3"/>
  <c r="C94" i="3"/>
  <c r="B94" i="3"/>
  <c r="E93" i="3"/>
  <c r="D93" i="3"/>
  <c r="C93" i="3"/>
  <c r="B93" i="3"/>
  <c r="E92" i="3"/>
  <c r="D92" i="3"/>
  <c r="C92" i="3"/>
  <c r="B92" i="3"/>
  <c r="E91" i="3"/>
  <c r="D91" i="3"/>
  <c r="C91" i="3"/>
  <c r="B91" i="3"/>
  <c r="E90" i="3"/>
  <c r="D90" i="3"/>
  <c r="C90" i="3"/>
  <c r="B90" i="3"/>
  <c r="E89" i="3"/>
  <c r="D89" i="3"/>
  <c r="C89" i="3"/>
  <c r="B89" i="3"/>
  <c r="E88" i="3"/>
  <c r="D88" i="3"/>
  <c r="C88" i="3"/>
  <c r="B88" i="3"/>
  <c r="E87" i="3"/>
  <c r="D87" i="3"/>
  <c r="C87" i="3"/>
  <c r="B87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E81" i="3"/>
  <c r="D81" i="3"/>
  <c r="C81" i="3"/>
  <c r="B81" i="3"/>
  <c r="E80" i="3"/>
  <c r="D80" i="3"/>
  <c r="C80" i="3"/>
  <c r="B80" i="3"/>
  <c r="E79" i="3"/>
  <c r="D79" i="3"/>
  <c r="C79" i="3"/>
  <c r="B79" i="3"/>
  <c r="E78" i="3"/>
  <c r="D78" i="3"/>
  <c r="C78" i="3"/>
  <c r="B78" i="3"/>
  <c r="E77" i="3"/>
  <c r="D77" i="3"/>
  <c r="C77" i="3"/>
  <c r="B77" i="3"/>
  <c r="E76" i="3"/>
  <c r="D76" i="3"/>
  <c r="C76" i="3"/>
  <c r="B76" i="3"/>
  <c r="E75" i="3"/>
  <c r="D75" i="3"/>
  <c r="C75" i="3"/>
  <c r="B75" i="3"/>
  <c r="E74" i="3"/>
  <c r="D74" i="3"/>
  <c r="C74" i="3"/>
  <c r="B74" i="3"/>
  <c r="E73" i="3"/>
  <c r="D73" i="3"/>
  <c r="C73" i="3"/>
  <c r="B73" i="3"/>
  <c r="E72" i="3"/>
  <c r="D72" i="3"/>
  <c r="C72" i="3"/>
  <c r="B72" i="3"/>
  <c r="E71" i="3"/>
  <c r="D71" i="3"/>
  <c r="C71" i="3"/>
  <c r="B71" i="3"/>
  <c r="E70" i="3"/>
  <c r="D70" i="3"/>
  <c r="C70" i="3"/>
  <c r="B70" i="3"/>
  <c r="E69" i="3"/>
  <c r="D69" i="3"/>
  <c r="C69" i="3"/>
  <c r="B69" i="3"/>
  <c r="E68" i="3"/>
  <c r="D68" i="3"/>
  <c r="C68" i="3"/>
  <c r="B68" i="3"/>
  <c r="E67" i="3"/>
  <c r="D67" i="3"/>
  <c r="C67" i="3"/>
  <c r="B67" i="3"/>
  <c r="E66" i="3"/>
  <c r="D66" i="3"/>
  <c r="C66" i="3"/>
  <c r="B66" i="3"/>
  <c r="E65" i="3"/>
  <c r="D65" i="3"/>
  <c r="C65" i="3"/>
  <c r="B65" i="3"/>
  <c r="E64" i="3"/>
  <c r="D64" i="3"/>
  <c r="C64" i="3"/>
  <c r="B64" i="3"/>
  <c r="E63" i="3"/>
  <c r="D63" i="3"/>
  <c r="C63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E58" i="3"/>
  <c r="D58" i="3"/>
  <c r="C58" i="3"/>
  <c r="B58" i="3"/>
  <c r="E57" i="3"/>
  <c r="D57" i="3"/>
  <c r="C57" i="3"/>
  <c r="B57" i="3"/>
  <c r="E56" i="3"/>
  <c r="D56" i="3"/>
  <c r="C56" i="3"/>
  <c r="B56" i="3"/>
  <c r="E55" i="3"/>
  <c r="D55" i="3"/>
  <c r="C55" i="3"/>
  <c r="B55" i="3"/>
  <c r="E54" i="3"/>
  <c r="D54" i="3"/>
  <c r="C54" i="3"/>
  <c r="B54" i="3"/>
  <c r="E53" i="3"/>
  <c r="D53" i="3"/>
  <c r="C53" i="3"/>
  <c r="B53" i="3"/>
  <c r="E52" i="3"/>
  <c r="D52" i="3"/>
  <c r="C52" i="3"/>
  <c r="B52" i="3"/>
  <c r="E51" i="3"/>
  <c r="D51" i="3"/>
  <c r="C51" i="3"/>
  <c r="B51" i="3"/>
  <c r="E50" i="3"/>
  <c r="D50" i="3"/>
  <c r="C50" i="3"/>
  <c r="B50" i="3"/>
  <c r="E49" i="3"/>
  <c r="D49" i="3"/>
  <c r="C49" i="3"/>
  <c r="B49" i="3"/>
  <c r="E48" i="3"/>
  <c r="D48" i="3"/>
  <c r="C48" i="3"/>
  <c r="B48" i="3"/>
  <c r="E47" i="3"/>
  <c r="D47" i="3"/>
  <c r="C47" i="3"/>
  <c r="B47" i="3"/>
  <c r="E46" i="3"/>
  <c r="D46" i="3"/>
  <c r="C46" i="3"/>
  <c r="B46" i="3"/>
  <c r="E45" i="3"/>
  <c r="D45" i="3"/>
  <c r="C45" i="3"/>
  <c r="B45" i="3"/>
  <c r="E44" i="3"/>
  <c r="D44" i="3"/>
  <c r="C44" i="3"/>
  <c r="B44" i="3"/>
  <c r="E43" i="3"/>
  <c r="D43" i="3"/>
  <c r="C43" i="3"/>
  <c r="B43" i="3"/>
  <c r="E42" i="3"/>
  <c r="D42" i="3"/>
  <c r="C42" i="3"/>
  <c r="B42" i="3"/>
  <c r="E41" i="3"/>
  <c r="D41" i="3"/>
  <c r="C41" i="3"/>
  <c r="B41" i="3"/>
  <c r="E40" i="3"/>
  <c r="D40" i="3"/>
  <c r="C40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E35" i="3"/>
  <c r="D35" i="3"/>
  <c r="C35" i="3"/>
  <c r="B35" i="3"/>
  <c r="E34" i="3"/>
  <c r="D34" i="3"/>
  <c r="C34" i="3"/>
  <c r="B34" i="3"/>
  <c r="E33" i="3"/>
  <c r="D33" i="3"/>
  <c r="C33" i="3"/>
  <c r="B33" i="3"/>
  <c r="E32" i="3"/>
  <c r="D32" i="3"/>
  <c r="C32" i="3"/>
  <c r="B32" i="3"/>
  <c r="E31" i="3"/>
  <c r="D31" i="3"/>
  <c r="C31" i="3"/>
  <c r="B31" i="3"/>
  <c r="E30" i="3"/>
  <c r="D30" i="3"/>
  <c r="C30" i="3"/>
  <c r="B30" i="3"/>
  <c r="E29" i="3"/>
  <c r="D29" i="3"/>
  <c r="C29" i="3"/>
  <c r="B29" i="3"/>
  <c r="E28" i="3"/>
  <c r="D28" i="3"/>
  <c r="C28" i="3"/>
  <c r="B28" i="3"/>
  <c r="E27" i="3"/>
  <c r="D27" i="3"/>
  <c r="C27" i="3"/>
  <c r="B27" i="3"/>
  <c r="E26" i="3"/>
  <c r="D26" i="3"/>
  <c r="C26" i="3"/>
  <c r="B26" i="3"/>
  <c r="E25" i="3"/>
  <c r="D25" i="3"/>
  <c r="C25" i="3"/>
  <c r="B25" i="3"/>
  <c r="E24" i="3"/>
  <c r="D24" i="3"/>
  <c r="C24" i="3"/>
  <c r="B24" i="3"/>
  <c r="E23" i="3"/>
  <c r="D23" i="3"/>
  <c r="C23" i="3"/>
  <c r="B23" i="3"/>
  <c r="E22" i="3"/>
  <c r="D22" i="3"/>
  <c r="C22" i="3"/>
  <c r="B22" i="3"/>
  <c r="E21" i="3"/>
  <c r="D21" i="3"/>
  <c r="C21" i="3"/>
  <c r="B21" i="3"/>
  <c r="E20" i="3"/>
  <c r="D20" i="3"/>
  <c r="C20" i="3"/>
  <c r="B20" i="3"/>
  <c r="E19" i="3"/>
  <c r="D19" i="3"/>
  <c r="C19" i="3"/>
  <c r="B19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E14" i="3"/>
  <c r="D14" i="3"/>
  <c r="C14" i="3"/>
  <c r="B14" i="3"/>
  <c r="E13" i="3"/>
  <c r="D13" i="3"/>
  <c r="C13" i="3"/>
  <c r="B13" i="3"/>
  <c r="E12" i="3"/>
  <c r="D12" i="3"/>
  <c r="C12" i="3"/>
  <c r="B12" i="3"/>
  <c r="E11" i="3"/>
  <c r="D11" i="3"/>
  <c r="C11" i="3"/>
  <c r="B11" i="3"/>
  <c r="E10" i="3"/>
  <c r="D10" i="3"/>
  <c r="C10" i="3"/>
  <c r="B10" i="3"/>
  <c r="E9" i="3"/>
  <c r="D9" i="3"/>
  <c r="C9" i="3"/>
  <c r="B9" i="3"/>
  <c r="E8" i="3"/>
  <c r="D8" i="3"/>
  <c r="C8" i="3"/>
  <c r="B8" i="3"/>
  <c r="E7" i="3"/>
  <c r="D7" i="3"/>
  <c r="C7" i="3"/>
  <c r="B7" i="3"/>
  <c r="E6" i="3"/>
  <c r="D6" i="3"/>
  <c r="C6" i="3"/>
  <c r="B6" i="3"/>
  <c r="H156" i="2"/>
  <c r="G156" i="2"/>
  <c r="C156" i="2"/>
  <c r="B156" i="2"/>
  <c r="H155" i="2"/>
  <c r="G155" i="2"/>
  <c r="C155" i="2"/>
  <c r="B155" i="2"/>
  <c r="H154" i="2"/>
  <c r="G154" i="2"/>
  <c r="C154" i="2"/>
  <c r="B154" i="2"/>
  <c r="H153" i="2"/>
  <c r="G153" i="2"/>
  <c r="C153" i="2"/>
  <c r="B153" i="2"/>
  <c r="H152" i="2"/>
  <c r="G152" i="2"/>
  <c r="C152" i="2"/>
  <c r="B152" i="2"/>
  <c r="H151" i="2"/>
  <c r="G151" i="2"/>
  <c r="C151" i="2"/>
  <c r="B151" i="2"/>
  <c r="H150" i="2"/>
  <c r="G150" i="2"/>
  <c r="C150" i="2"/>
  <c r="B150" i="2"/>
  <c r="H149" i="2"/>
  <c r="G149" i="2"/>
  <c r="C149" i="2"/>
  <c r="B149" i="2"/>
  <c r="H148" i="2"/>
  <c r="G148" i="2"/>
  <c r="C148" i="2"/>
  <c r="B148" i="2"/>
  <c r="H147" i="2"/>
  <c r="G147" i="2"/>
  <c r="C147" i="2"/>
  <c r="B147" i="2"/>
  <c r="H146" i="2"/>
  <c r="G146" i="2"/>
  <c r="C146" i="2"/>
  <c r="B146" i="2"/>
  <c r="H145" i="2"/>
  <c r="G145" i="2"/>
  <c r="C145" i="2"/>
  <c r="B145" i="2"/>
  <c r="H144" i="2"/>
  <c r="G144" i="2"/>
  <c r="C144" i="2"/>
  <c r="B144" i="2"/>
  <c r="H143" i="2"/>
  <c r="G143" i="2"/>
  <c r="C143" i="2"/>
  <c r="B143" i="2"/>
  <c r="H142" i="2"/>
  <c r="G142" i="2"/>
  <c r="C142" i="2"/>
  <c r="B142" i="2"/>
  <c r="H141" i="2"/>
  <c r="G141" i="2"/>
  <c r="C141" i="2"/>
  <c r="B141" i="2"/>
  <c r="H140" i="2"/>
  <c r="G140" i="2"/>
  <c r="C140" i="2"/>
  <c r="B140" i="2"/>
  <c r="H139" i="2"/>
  <c r="G139" i="2"/>
  <c r="C139" i="2"/>
  <c r="B139" i="2"/>
  <c r="H138" i="2"/>
  <c r="G138" i="2"/>
  <c r="C138" i="2"/>
  <c r="B138" i="2"/>
  <c r="H137" i="2"/>
  <c r="G137" i="2"/>
  <c r="C137" i="2"/>
  <c r="B137" i="2"/>
  <c r="H136" i="2"/>
  <c r="G136" i="2"/>
  <c r="C136" i="2"/>
  <c r="B136" i="2"/>
  <c r="H135" i="2"/>
  <c r="G135" i="2"/>
  <c r="C135" i="2"/>
  <c r="B135" i="2"/>
  <c r="H134" i="2"/>
  <c r="G134" i="2"/>
  <c r="C134" i="2"/>
  <c r="B134" i="2"/>
  <c r="H133" i="2"/>
  <c r="G133" i="2"/>
  <c r="C133" i="2"/>
  <c r="B133" i="2"/>
  <c r="H132" i="2"/>
  <c r="G132" i="2"/>
  <c r="C132" i="2"/>
  <c r="B132" i="2"/>
  <c r="H131" i="2"/>
  <c r="G131" i="2"/>
  <c r="C131" i="2"/>
  <c r="B131" i="2"/>
  <c r="H130" i="2"/>
  <c r="G130" i="2"/>
  <c r="C130" i="2"/>
  <c r="B130" i="2"/>
  <c r="H129" i="2"/>
  <c r="G129" i="2"/>
  <c r="C129" i="2"/>
  <c r="B129" i="2"/>
  <c r="H128" i="2"/>
  <c r="G128" i="2"/>
  <c r="C128" i="2"/>
  <c r="B128" i="2"/>
  <c r="H127" i="2"/>
  <c r="G127" i="2"/>
  <c r="C127" i="2"/>
  <c r="B127" i="2"/>
  <c r="H126" i="2"/>
  <c r="G126" i="2"/>
  <c r="C126" i="2"/>
  <c r="B126" i="2"/>
  <c r="H125" i="2"/>
  <c r="G125" i="2"/>
  <c r="C125" i="2"/>
  <c r="B125" i="2"/>
  <c r="H124" i="2"/>
  <c r="G124" i="2"/>
  <c r="C124" i="2"/>
  <c r="B124" i="2"/>
  <c r="H123" i="2"/>
  <c r="G123" i="2"/>
  <c r="C123" i="2"/>
  <c r="B123" i="2"/>
  <c r="H122" i="2"/>
  <c r="G122" i="2"/>
  <c r="C122" i="2"/>
  <c r="B122" i="2"/>
  <c r="H121" i="2"/>
  <c r="G121" i="2"/>
  <c r="C121" i="2"/>
  <c r="B121" i="2"/>
  <c r="H120" i="2"/>
  <c r="G120" i="2"/>
  <c r="C120" i="2"/>
  <c r="B120" i="2"/>
  <c r="H119" i="2"/>
  <c r="G119" i="2"/>
  <c r="C119" i="2"/>
  <c r="B119" i="2"/>
  <c r="H118" i="2"/>
  <c r="G118" i="2"/>
  <c r="C118" i="2"/>
  <c r="B118" i="2"/>
  <c r="H117" i="2"/>
  <c r="G117" i="2"/>
  <c r="C117" i="2"/>
  <c r="B117" i="2"/>
  <c r="H116" i="2"/>
  <c r="G116" i="2"/>
  <c r="C116" i="2"/>
  <c r="B116" i="2"/>
  <c r="H115" i="2"/>
  <c r="G115" i="2"/>
  <c r="C115" i="2"/>
  <c r="B115" i="2"/>
  <c r="H114" i="2"/>
  <c r="G114" i="2"/>
  <c r="C114" i="2"/>
  <c r="B114" i="2"/>
  <c r="H113" i="2"/>
  <c r="G113" i="2"/>
  <c r="C113" i="2"/>
  <c r="B113" i="2"/>
  <c r="H112" i="2"/>
  <c r="G112" i="2"/>
  <c r="C112" i="2"/>
  <c r="B112" i="2"/>
  <c r="H111" i="2"/>
  <c r="G111" i="2"/>
  <c r="C111" i="2"/>
  <c r="B111" i="2"/>
  <c r="H110" i="2"/>
  <c r="G110" i="2"/>
  <c r="C110" i="2"/>
  <c r="B110" i="2"/>
  <c r="H109" i="2"/>
  <c r="G109" i="2"/>
  <c r="C109" i="2"/>
  <c r="B109" i="2"/>
  <c r="H108" i="2"/>
  <c r="G108" i="2"/>
  <c r="C108" i="2"/>
  <c r="B108" i="2"/>
  <c r="H107" i="2"/>
  <c r="G107" i="2"/>
  <c r="C107" i="2"/>
  <c r="B107" i="2"/>
  <c r="H106" i="2"/>
  <c r="G106" i="2"/>
  <c r="C106" i="2"/>
  <c r="B106" i="2"/>
  <c r="H105" i="2"/>
  <c r="G105" i="2"/>
  <c r="C105" i="2"/>
  <c r="B105" i="2"/>
  <c r="H104" i="2"/>
  <c r="G104" i="2"/>
  <c r="C104" i="2"/>
  <c r="B104" i="2"/>
  <c r="H103" i="2"/>
  <c r="G103" i="2"/>
  <c r="C103" i="2"/>
  <c r="B103" i="2"/>
  <c r="H102" i="2"/>
  <c r="G102" i="2"/>
  <c r="C102" i="2"/>
  <c r="B102" i="2"/>
  <c r="H101" i="2"/>
  <c r="G101" i="2"/>
  <c r="C101" i="2"/>
  <c r="B101" i="2"/>
  <c r="H100" i="2"/>
  <c r="G100" i="2"/>
  <c r="C100" i="2"/>
  <c r="B100" i="2"/>
  <c r="H99" i="2"/>
  <c r="G99" i="2"/>
  <c r="C99" i="2"/>
  <c r="B99" i="2"/>
  <c r="H98" i="2"/>
  <c r="G98" i="2"/>
  <c r="C98" i="2"/>
  <c r="B98" i="2"/>
  <c r="H97" i="2"/>
  <c r="G97" i="2"/>
  <c r="C97" i="2"/>
  <c r="B97" i="2"/>
  <c r="H96" i="2"/>
  <c r="G96" i="2"/>
  <c r="C96" i="2"/>
  <c r="B96" i="2"/>
  <c r="H95" i="2"/>
  <c r="G95" i="2"/>
  <c r="C95" i="2"/>
  <c r="B95" i="2"/>
  <c r="H94" i="2"/>
  <c r="G94" i="2"/>
  <c r="C94" i="2"/>
  <c r="B94" i="2"/>
  <c r="H93" i="2"/>
  <c r="G93" i="2"/>
  <c r="C93" i="2"/>
  <c r="B93" i="2"/>
  <c r="H92" i="2"/>
  <c r="G92" i="2"/>
  <c r="C92" i="2"/>
  <c r="B92" i="2"/>
  <c r="H91" i="2"/>
  <c r="G91" i="2"/>
  <c r="C91" i="2"/>
  <c r="B91" i="2"/>
  <c r="H90" i="2"/>
  <c r="G90" i="2"/>
  <c r="C90" i="2"/>
  <c r="B90" i="2"/>
  <c r="H89" i="2"/>
  <c r="G89" i="2"/>
  <c r="C89" i="2"/>
  <c r="B89" i="2"/>
  <c r="H88" i="2"/>
  <c r="G88" i="2"/>
  <c r="C88" i="2"/>
  <c r="B88" i="2"/>
  <c r="H87" i="2"/>
  <c r="G87" i="2"/>
  <c r="C87" i="2"/>
  <c r="B87" i="2"/>
  <c r="H86" i="2"/>
  <c r="G86" i="2"/>
  <c r="C86" i="2"/>
  <c r="B86" i="2"/>
  <c r="H85" i="2"/>
  <c r="G85" i="2"/>
  <c r="C85" i="2"/>
  <c r="B85" i="2"/>
  <c r="H84" i="2"/>
  <c r="G84" i="2"/>
  <c r="C84" i="2"/>
  <c r="B84" i="2"/>
  <c r="H83" i="2"/>
  <c r="G83" i="2"/>
  <c r="C83" i="2"/>
  <c r="B83" i="2"/>
  <c r="H82" i="2"/>
  <c r="G82" i="2"/>
  <c r="C82" i="2"/>
  <c r="B82" i="2"/>
  <c r="H81" i="2"/>
  <c r="G81" i="2"/>
  <c r="C81" i="2"/>
  <c r="B81" i="2"/>
  <c r="H80" i="2"/>
  <c r="G80" i="2"/>
  <c r="C80" i="2"/>
  <c r="B80" i="2"/>
  <c r="H79" i="2"/>
  <c r="G79" i="2"/>
  <c r="C79" i="2"/>
  <c r="B79" i="2"/>
  <c r="H78" i="2"/>
  <c r="G78" i="2"/>
  <c r="C78" i="2"/>
  <c r="B78" i="2"/>
  <c r="H77" i="2"/>
  <c r="G77" i="2"/>
  <c r="C77" i="2"/>
  <c r="B77" i="2"/>
  <c r="H76" i="2"/>
  <c r="G76" i="2"/>
  <c r="C76" i="2"/>
  <c r="B76" i="2"/>
  <c r="H75" i="2"/>
  <c r="G75" i="2"/>
  <c r="C75" i="2"/>
  <c r="B75" i="2"/>
  <c r="H74" i="2"/>
  <c r="G74" i="2"/>
  <c r="C74" i="2"/>
  <c r="B74" i="2"/>
  <c r="H73" i="2"/>
  <c r="G73" i="2"/>
  <c r="C73" i="2"/>
  <c r="B73" i="2"/>
  <c r="H72" i="2"/>
  <c r="G72" i="2"/>
  <c r="C72" i="2"/>
  <c r="B72" i="2"/>
  <c r="H71" i="2"/>
  <c r="G71" i="2"/>
  <c r="C71" i="2"/>
  <c r="B71" i="2"/>
  <c r="H70" i="2"/>
  <c r="G70" i="2"/>
  <c r="C70" i="2"/>
  <c r="B70" i="2"/>
  <c r="H69" i="2"/>
  <c r="G69" i="2"/>
  <c r="C69" i="2"/>
  <c r="B69" i="2"/>
  <c r="H68" i="2"/>
  <c r="G68" i="2"/>
  <c r="C68" i="2"/>
  <c r="B68" i="2"/>
  <c r="H67" i="2"/>
  <c r="G67" i="2"/>
  <c r="C67" i="2"/>
  <c r="B67" i="2"/>
  <c r="H66" i="2"/>
  <c r="G66" i="2"/>
  <c r="C66" i="2"/>
  <c r="B66" i="2"/>
  <c r="H65" i="2"/>
  <c r="G65" i="2"/>
  <c r="C65" i="2"/>
  <c r="B65" i="2"/>
  <c r="H64" i="2"/>
  <c r="G64" i="2"/>
  <c r="C64" i="2"/>
  <c r="B64" i="2"/>
  <c r="H63" i="2"/>
  <c r="G63" i="2"/>
  <c r="C63" i="2"/>
  <c r="B63" i="2"/>
  <c r="H62" i="2"/>
  <c r="G62" i="2"/>
  <c r="C62" i="2"/>
  <c r="B62" i="2"/>
  <c r="H61" i="2"/>
  <c r="G61" i="2"/>
  <c r="C61" i="2"/>
  <c r="B61" i="2"/>
  <c r="H60" i="2"/>
  <c r="G60" i="2"/>
  <c r="C60" i="2"/>
  <c r="B60" i="2"/>
  <c r="H59" i="2"/>
  <c r="G59" i="2"/>
  <c r="C59" i="2"/>
  <c r="B59" i="2"/>
  <c r="H58" i="2"/>
  <c r="G58" i="2"/>
  <c r="C58" i="2"/>
  <c r="B58" i="2"/>
  <c r="H57" i="2"/>
  <c r="G57" i="2"/>
  <c r="C57" i="2"/>
  <c r="B57" i="2"/>
  <c r="H56" i="2"/>
  <c r="G56" i="2"/>
  <c r="C56" i="2"/>
  <c r="B56" i="2"/>
  <c r="H55" i="2"/>
  <c r="G55" i="2"/>
  <c r="C55" i="2"/>
  <c r="B55" i="2"/>
  <c r="H54" i="2"/>
  <c r="G54" i="2"/>
  <c r="C54" i="2"/>
  <c r="B54" i="2"/>
  <c r="H53" i="2"/>
  <c r="G53" i="2"/>
  <c r="C53" i="2"/>
  <c r="B53" i="2"/>
  <c r="H52" i="2"/>
  <c r="G52" i="2"/>
  <c r="C52" i="2"/>
  <c r="B52" i="2"/>
  <c r="H51" i="2"/>
  <c r="G51" i="2"/>
  <c r="C51" i="2"/>
  <c r="B51" i="2"/>
  <c r="H50" i="2"/>
  <c r="G50" i="2"/>
  <c r="C50" i="2"/>
  <c r="B50" i="2"/>
  <c r="H49" i="2"/>
  <c r="G49" i="2"/>
  <c r="C49" i="2"/>
  <c r="B49" i="2"/>
  <c r="H48" i="2"/>
  <c r="G48" i="2"/>
  <c r="C48" i="2"/>
  <c r="B48" i="2"/>
  <c r="H47" i="2"/>
  <c r="G47" i="2"/>
  <c r="C47" i="2"/>
  <c r="B47" i="2"/>
  <c r="H46" i="2"/>
  <c r="G46" i="2"/>
  <c r="C46" i="2"/>
  <c r="B46" i="2"/>
  <c r="H45" i="2"/>
  <c r="G45" i="2"/>
  <c r="C45" i="2"/>
  <c r="B45" i="2"/>
  <c r="H44" i="2"/>
  <c r="G44" i="2"/>
  <c r="C44" i="2"/>
  <c r="B44" i="2"/>
  <c r="H43" i="2"/>
  <c r="G43" i="2"/>
  <c r="C43" i="2"/>
  <c r="B43" i="2"/>
  <c r="H42" i="2"/>
  <c r="G42" i="2"/>
  <c r="C42" i="2"/>
  <c r="B42" i="2"/>
  <c r="H41" i="2"/>
  <c r="G41" i="2"/>
  <c r="C41" i="2"/>
  <c r="B41" i="2"/>
  <c r="H40" i="2"/>
  <c r="G40" i="2"/>
  <c r="C40" i="2"/>
  <c r="B40" i="2"/>
  <c r="H39" i="2"/>
  <c r="G39" i="2"/>
  <c r="C39" i="2"/>
  <c r="B39" i="2"/>
  <c r="H38" i="2"/>
  <c r="G38" i="2"/>
  <c r="C38" i="2"/>
  <c r="B38" i="2"/>
  <c r="H37" i="2"/>
  <c r="G37" i="2"/>
  <c r="C37" i="2"/>
  <c r="B37" i="2"/>
  <c r="H36" i="2"/>
  <c r="G36" i="2"/>
  <c r="C36" i="2"/>
  <c r="B36" i="2"/>
  <c r="H35" i="2"/>
  <c r="G35" i="2"/>
  <c r="C35" i="2"/>
  <c r="B35" i="2"/>
  <c r="H34" i="2"/>
  <c r="G34" i="2"/>
  <c r="C34" i="2"/>
  <c r="B34" i="2"/>
  <c r="H33" i="2"/>
  <c r="G33" i="2"/>
  <c r="C33" i="2"/>
  <c r="B33" i="2"/>
  <c r="H32" i="2"/>
  <c r="G32" i="2"/>
  <c r="C32" i="2"/>
  <c r="B32" i="2"/>
  <c r="H31" i="2"/>
  <c r="G31" i="2"/>
  <c r="C31" i="2"/>
  <c r="B31" i="2"/>
  <c r="H30" i="2"/>
  <c r="G30" i="2"/>
  <c r="C30" i="2"/>
  <c r="B30" i="2"/>
  <c r="H29" i="2"/>
  <c r="G29" i="2"/>
  <c r="C29" i="2"/>
  <c r="B29" i="2"/>
  <c r="H28" i="2"/>
  <c r="G28" i="2"/>
  <c r="C28" i="2"/>
  <c r="B28" i="2"/>
  <c r="H27" i="2"/>
  <c r="G27" i="2"/>
  <c r="C27" i="2"/>
  <c r="B27" i="2"/>
  <c r="H26" i="2"/>
  <c r="G26" i="2"/>
  <c r="C26" i="2"/>
  <c r="B26" i="2"/>
  <c r="H25" i="2"/>
  <c r="G25" i="2"/>
  <c r="C25" i="2"/>
  <c r="B25" i="2"/>
  <c r="H24" i="2"/>
  <c r="G24" i="2"/>
  <c r="C24" i="2"/>
  <c r="B24" i="2"/>
  <c r="H23" i="2"/>
  <c r="G23" i="2"/>
  <c r="C23" i="2"/>
  <c r="B23" i="2"/>
  <c r="H22" i="2"/>
  <c r="G22" i="2"/>
  <c r="C22" i="2"/>
  <c r="B22" i="2"/>
  <c r="H21" i="2"/>
  <c r="G21" i="2"/>
  <c r="C21" i="2"/>
  <c r="B21" i="2"/>
  <c r="H20" i="2"/>
  <c r="G20" i="2"/>
  <c r="C20" i="2"/>
  <c r="B20" i="2"/>
  <c r="H19" i="2"/>
  <c r="G19" i="2"/>
  <c r="C19" i="2"/>
  <c r="B19" i="2"/>
  <c r="H18" i="2"/>
  <c r="G18" i="2"/>
  <c r="C18" i="2"/>
  <c r="B18" i="2"/>
  <c r="H17" i="2"/>
  <c r="G17" i="2"/>
  <c r="C17" i="2"/>
  <c r="B17" i="2"/>
  <c r="H16" i="2"/>
  <c r="G16" i="2"/>
  <c r="C16" i="2"/>
  <c r="B16" i="2"/>
  <c r="H15" i="2"/>
  <c r="G15" i="2"/>
  <c r="C15" i="2"/>
  <c r="B15" i="2"/>
  <c r="H14" i="2"/>
  <c r="G14" i="2"/>
  <c r="C14" i="2"/>
  <c r="B14" i="2"/>
  <c r="H13" i="2"/>
  <c r="G13" i="2"/>
  <c r="C13" i="2"/>
  <c r="B13" i="2"/>
  <c r="H12" i="2"/>
  <c r="G12" i="2"/>
  <c r="C12" i="2"/>
  <c r="B12" i="2"/>
  <c r="H11" i="2"/>
  <c r="G11" i="2"/>
  <c r="C11" i="2"/>
  <c r="B11" i="2"/>
  <c r="H10" i="2"/>
  <c r="G10" i="2"/>
  <c r="C10" i="2"/>
  <c r="B10" i="2"/>
  <c r="H9" i="2"/>
  <c r="G9" i="2"/>
  <c r="C9" i="2"/>
  <c r="B9" i="2"/>
  <c r="H8" i="2"/>
  <c r="G8" i="2"/>
  <c r="C8" i="2"/>
  <c r="B8" i="2"/>
  <c r="H7" i="2"/>
  <c r="G7" i="2"/>
  <c r="C7" i="2"/>
  <c r="B7" i="2"/>
  <c r="BQ159" i="1"/>
  <c r="BR159" i="1" s="1"/>
  <c r="CE159" i="1" s="1"/>
  <c r="BG159" i="1"/>
  <c r="BH159" i="1" s="1"/>
  <c r="CD159" i="1" s="1"/>
  <c r="AW159" i="1"/>
  <c r="AM159" i="1"/>
  <c r="AN159" i="1" s="1"/>
  <c r="CB159" i="1" s="1"/>
  <c r="AC159" i="1"/>
  <c r="AD159" i="1" s="1"/>
  <c r="CA159" i="1" s="1"/>
  <c r="AA159" i="1"/>
  <c r="Z159" i="1"/>
  <c r="Y159" i="1"/>
  <c r="X159" i="1"/>
  <c r="W159" i="1"/>
  <c r="U159" i="1"/>
  <c r="T159" i="1"/>
  <c r="BQ158" i="1"/>
  <c r="BG158" i="1"/>
  <c r="BH158" i="1" s="1"/>
  <c r="CD158" i="1" s="1"/>
  <c r="AW158" i="1"/>
  <c r="AM158" i="1"/>
  <c r="AC158" i="1"/>
  <c r="AA158" i="1"/>
  <c r="Z158" i="1"/>
  <c r="Y158" i="1"/>
  <c r="X158" i="1"/>
  <c r="W158" i="1"/>
  <c r="U158" i="1"/>
  <c r="N158" i="1" s="1"/>
  <c r="T158" i="1"/>
  <c r="R158" i="1" s="1"/>
  <c r="BQ157" i="1"/>
  <c r="BG157" i="1"/>
  <c r="AW157" i="1"/>
  <c r="AX157" i="1" s="1"/>
  <c r="CC157" i="1" s="1"/>
  <c r="AM157" i="1"/>
  <c r="AC157" i="1"/>
  <c r="AA157" i="1"/>
  <c r="Z157" i="1"/>
  <c r="Y157" i="1"/>
  <c r="X157" i="1"/>
  <c r="W157" i="1"/>
  <c r="U157" i="1"/>
  <c r="N157" i="1" s="1"/>
  <c r="T157" i="1"/>
  <c r="BQ156" i="1"/>
  <c r="BG156" i="1"/>
  <c r="AW156" i="1"/>
  <c r="AM156" i="1"/>
  <c r="AN156" i="1" s="1"/>
  <c r="CB156" i="1" s="1"/>
  <c r="AC156" i="1"/>
  <c r="AA156" i="1"/>
  <c r="Z156" i="1"/>
  <c r="Y156" i="1"/>
  <c r="X156" i="1"/>
  <c r="W156" i="1"/>
  <c r="U156" i="1"/>
  <c r="T156" i="1"/>
  <c r="BQ155" i="1"/>
  <c r="BR155" i="1" s="1"/>
  <c r="CE155" i="1" s="1"/>
  <c r="BG155" i="1"/>
  <c r="BH155" i="1" s="1"/>
  <c r="CD155" i="1" s="1"/>
  <c r="BF155" i="1"/>
  <c r="AW155" i="1"/>
  <c r="AM155" i="1"/>
  <c r="AN155" i="1" s="1"/>
  <c r="CB155" i="1" s="1"/>
  <c r="AC155" i="1"/>
  <c r="AD155" i="1" s="1"/>
  <c r="CA155" i="1" s="1"/>
  <c r="AA155" i="1"/>
  <c r="Z155" i="1"/>
  <c r="Y155" i="1"/>
  <c r="X155" i="1"/>
  <c r="W155" i="1"/>
  <c r="U155" i="1"/>
  <c r="T155" i="1"/>
  <c r="BQ154" i="1"/>
  <c r="BG154" i="1"/>
  <c r="AW154" i="1"/>
  <c r="AM154" i="1"/>
  <c r="AC154" i="1"/>
  <c r="AA154" i="1"/>
  <c r="Z154" i="1"/>
  <c r="Y154" i="1"/>
  <c r="X154" i="1"/>
  <c r="W154" i="1"/>
  <c r="U154" i="1"/>
  <c r="T154" i="1"/>
  <c r="BQ153" i="1"/>
  <c r="BR153" i="1" s="1"/>
  <c r="CE153" i="1" s="1"/>
  <c r="BG153" i="1"/>
  <c r="BH153" i="1" s="1"/>
  <c r="CD153" i="1" s="1"/>
  <c r="AW153" i="1"/>
  <c r="AV153" i="1" s="1"/>
  <c r="AM153" i="1"/>
  <c r="AL153" i="1" s="1"/>
  <c r="AC153" i="1"/>
  <c r="AA153" i="1"/>
  <c r="Z153" i="1"/>
  <c r="Y153" i="1"/>
  <c r="X153" i="1"/>
  <c r="W153" i="1"/>
  <c r="U153" i="1"/>
  <c r="N153" i="1" s="1"/>
  <c r="T153" i="1"/>
  <c r="BQ152" i="1"/>
  <c r="BG152" i="1"/>
  <c r="BH152" i="1" s="1"/>
  <c r="CD152" i="1" s="1"/>
  <c r="AW152" i="1"/>
  <c r="AX152" i="1" s="1"/>
  <c r="CC152" i="1" s="1"/>
  <c r="AM152" i="1"/>
  <c r="AC152" i="1"/>
  <c r="AD152" i="1" s="1"/>
  <c r="CA152" i="1" s="1"/>
  <c r="AA152" i="1"/>
  <c r="Z152" i="1"/>
  <c r="Y152" i="1"/>
  <c r="X152" i="1"/>
  <c r="W152" i="1"/>
  <c r="U152" i="1"/>
  <c r="T152" i="1"/>
  <c r="BQ151" i="1"/>
  <c r="BG151" i="1"/>
  <c r="AW151" i="1"/>
  <c r="AM151" i="1"/>
  <c r="AC151" i="1"/>
  <c r="AB151" i="1" s="1"/>
  <c r="AA151" i="1"/>
  <c r="Z151" i="1"/>
  <c r="Y151" i="1"/>
  <c r="X151" i="1"/>
  <c r="W151" i="1"/>
  <c r="U151" i="1"/>
  <c r="T151" i="1"/>
  <c r="BQ150" i="1"/>
  <c r="BP150" i="1" s="1"/>
  <c r="BG150" i="1"/>
  <c r="BF150" i="1" s="1"/>
  <c r="AW150" i="1"/>
  <c r="AV150" i="1" s="1"/>
  <c r="AM150" i="1"/>
  <c r="AC150" i="1"/>
  <c r="AA150" i="1"/>
  <c r="Z150" i="1"/>
  <c r="Y150" i="1"/>
  <c r="X150" i="1"/>
  <c r="W150" i="1"/>
  <c r="U150" i="1"/>
  <c r="T150" i="1"/>
  <c r="BQ149" i="1"/>
  <c r="BG149" i="1"/>
  <c r="AW149" i="1"/>
  <c r="AV149" i="1" s="1"/>
  <c r="AM149" i="1"/>
  <c r="AC149" i="1"/>
  <c r="AA149" i="1"/>
  <c r="Z149" i="1"/>
  <c r="Y149" i="1"/>
  <c r="X149" i="1"/>
  <c r="W149" i="1"/>
  <c r="U149" i="1"/>
  <c r="N149" i="1" s="1"/>
  <c r="T149" i="1"/>
  <c r="BQ148" i="1"/>
  <c r="BR148" i="1" s="1"/>
  <c r="CE148" i="1" s="1"/>
  <c r="BG148" i="1"/>
  <c r="BH148" i="1" s="1"/>
  <c r="CD148" i="1" s="1"/>
  <c r="AW148" i="1"/>
  <c r="AX148" i="1" s="1"/>
  <c r="CC148" i="1" s="1"/>
  <c r="AM148" i="1"/>
  <c r="AL148" i="1" s="1"/>
  <c r="AC148" i="1"/>
  <c r="AB148" i="1" s="1"/>
  <c r="AA148" i="1"/>
  <c r="Z148" i="1"/>
  <c r="Y148" i="1"/>
  <c r="X148" i="1"/>
  <c r="W148" i="1"/>
  <c r="U148" i="1"/>
  <c r="T148" i="1"/>
  <c r="BQ147" i="1"/>
  <c r="BP147" i="1" s="1"/>
  <c r="BG147" i="1"/>
  <c r="AW147" i="1"/>
  <c r="AX147" i="1" s="1"/>
  <c r="CC147" i="1" s="1"/>
  <c r="AM147" i="1"/>
  <c r="AC147" i="1"/>
  <c r="AB147" i="1" s="1"/>
  <c r="AA147" i="1"/>
  <c r="Z147" i="1"/>
  <c r="Y147" i="1"/>
  <c r="X147" i="1"/>
  <c r="W147" i="1"/>
  <c r="V147" i="1" s="1"/>
  <c r="U147" i="1"/>
  <c r="T147" i="1"/>
  <c r="BQ146" i="1"/>
  <c r="BR146" i="1" s="1"/>
  <c r="CE146" i="1" s="1"/>
  <c r="BP146" i="1"/>
  <c r="BG146" i="1"/>
  <c r="BF146" i="1" s="1"/>
  <c r="AW146" i="1"/>
  <c r="AM146" i="1"/>
  <c r="AD146" i="1"/>
  <c r="CA146" i="1" s="1"/>
  <c r="AC146" i="1"/>
  <c r="AB146" i="1" s="1"/>
  <c r="AA146" i="1"/>
  <c r="Z146" i="1"/>
  <c r="Y146" i="1"/>
  <c r="X146" i="1"/>
  <c r="W146" i="1"/>
  <c r="U146" i="1"/>
  <c r="T146" i="1"/>
  <c r="BQ145" i="1"/>
  <c r="BG145" i="1"/>
  <c r="BH145" i="1" s="1"/>
  <c r="CD145" i="1" s="1"/>
  <c r="AW145" i="1"/>
  <c r="AM145" i="1"/>
  <c r="AN145" i="1" s="1"/>
  <c r="CB145" i="1" s="1"/>
  <c r="AC145" i="1"/>
  <c r="AD145" i="1" s="1"/>
  <c r="CA145" i="1" s="1"/>
  <c r="AA145" i="1"/>
  <c r="Z145" i="1"/>
  <c r="Y145" i="1"/>
  <c r="X145" i="1"/>
  <c r="W145" i="1"/>
  <c r="U145" i="1"/>
  <c r="T145" i="1"/>
  <c r="BQ144" i="1"/>
  <c r="BR144" i="1" s="1"/>
  <c r="CE144" i="1" s="1"/>
  <c r="BG144" i="1"/>
  <c r="BF144" i="1" s="1"/>
  <c r="AW144" i="1"/>
  <c r="AM144" i="1"/>
  <c r="AN144" i="1" s="1"/>
  <c r="CB144" i="1" s="1"/>
  <c r="AL144" i="1"/>
  <c r="AC144" i="1"/>
  <c r="AD144" i="1" s="1"/>
  <c r="CA144" i="1" s="1"/>
  <c r="AA144" i="1"/>
  <c r="Z144" i="1"/>
  <c r="Y144" i="1"/>
  <c r="X144" i="1"/>
  <c r="W144" i="1"/>
  <c r="U144" i="1"/>
  <c r="N144" i="1" s="1"/>
  <c r="T144" i="1"/>
  <c r="R144" i="1" s="1"/>
  <c r="BQ143" i="1"/>
  <c r="BR143" i="1" s="1"/>
  <c r="CE143" i="1" s="1"/>
  <c r="BG143" i="1"/>
  <c r="AW143" i="1"/>
  <c r="AM143" i="1"/>
  <c r="AL143" i="1" s="1"/>
  <c r="AC143" i="1"/>
  <c r="AA143" i="1"/>
  <c r="Z143" i="1"/>
  <c r="Y143" i="1"/>
  <c r="X143" i="1"/>
  <c r="W143" i="1"/>
  <c r="U143" i="1"/>
  <c r="N143" i="1" s="1"/>
  <c r="T143" i="1"/>
  <c r="BQ142" i="1"/>
  <c r="BP142" i="1" s="1"/>
  <c r="BG142" i="1"/>
  <c r="AW142" i="1"/>
  <c r="AM142" i="1"/>
  <c r="AC142" i="1"/>
  <c r="AA142" i="1"/>
  <c r="Z142" i="1"/>
  <c r="Y142" i="1"/>
  <c r="X142" i="1"/>
  <c r="W142" i="1"/>
  <c r="U142" i="1"/>
  <c r="T142" i="1"/>
  <c r="BQ141" i="1"/>
  <c r="BP141" i="1" s="1"/>
  <c r="BG141" i="1"/>
  <c r="AW141" i="1"/>
  <c r="AX141" i="1" s="1"/>
  <c r="CC141" i="1" s="1"/>
  <c r="AV141" i="1"/>
  <c r="AM141" i="1"/>
  <c r="AC141" i="1"/>
  <c r="AB141" i="1" s="1"/>
  <c r="AA141" i="1"/>
  <c r="Z141" i="1"/>
  <c r="Y141" i="1"/>
  <c r="X141" i="1"/>
  <c r="W141" i="1"/>
  <c r="U141" i="1"/>
  <c r="N141" i="1" s="1"/>
  <c r="T141" i="1"/>
  <c r="BQ140" i="1"/>
  <c r="BR140" i="1" s="1"/>
  <c r="CE140" i="1" s="1"/>
  <c r="BG140" i="1"/>
  <c r="AW140" i="1"/>
  <c r="AM140" i="1"/>
  <c r="AC140" i="1"/>
  <c r="AD140" i="1" s="1"/>
  <c r="CA140" i="1" s="1"/>
  <c r="AB140" i="1"/>
  <c r="AA140" i="1"/>
  <c r="Z140" i="1"/>
  <c r="Y140" i="1"/>
  <c r="X140" i="1"/>
  <c r="W140" i="1"/>
  <c r="U140" i="1"/>
  <c r="N140" i="1" s="1"/>
  <c r="T140" i="1"/>
  <c r="BQ139" i="1"/>
  <c r="BR139" i="1" s="1"/>
  <c r="CE139" i="1" s="1"/>
  <c r="BG139" i="1"/>
  <c r="AW139" i="1"/>
  <c r="AV139" i="1" s="1"/>
  <c r="AM139" i="1"/>
  <c r="AL139" i="1" s="1"/>
  <c r="AC139" i="1"/>
  <c r="AD139" i="1" s="1"/>
  <c r="CA139" i="1" s="1"/>
  <c r="AA139" i="1"/>
  <c r="Z139" i="1"/>
  <c r="Y139" i="1"/>
  <c r="X139" i="1"/>
  <c r="W139" i="1"/>
  <c r="U139" i="1"/>
  <c r="N139" i="1" s="1"/>
  <c r="T139" i="1"/>
  <c r="BQ138" i="1"/>
  <c r="BG138" i="1"/>
  <c r="BH138" i="1" s="1"/>
  <c r="CD138" i="1" s="1"/>
  <c r="AW138" i="1"/>
  <c r="AX138" i="1" s="1"/>
  <c r="CC138" i="1" s="1"/>
  <c r="AM138" i="1"/>
  <c r="AC138" i="1"/>
  <c r="AB138" i="1" s="1"/>
  <c r="AA138" i="1"/>
  <c r="Z138" i="1"/>
  <c r="Y138" i="1"/>
  <c r="X138" i="1"/>
  <c r="W138" i="1"/>
  <c r="U138" i="1"/>
  <c r="R138" i="1" s="1"/>
  <c r="T138" i="1"/>
  <c r="BQ137" i="1"/>
  <c r="BP137" i="1" s="1"/>
  <c r="BG137" i="1"/>
  <c r="AW137" i="1"/>
  <c r="AX137" i="1" s="1"/>
  <c r="CC137" i="1" s="1"/>
  <c r="AM137" i="1"/>
  <c r="AC137" i="1"/>
  <c r="AA137" i="1"/>
  <c r="Z137" i="1"/>
  <c r="Y137" i="1"/>
  <c r="X137" i="1"/>
  <c r="W137" i="1"/>
  <c r="U137" i="1"/>
  <c r="T137" i="1"/>
  <c r="BQ136" i="1"/>
  <c r="BP136" i="1" s="1"/>
  <c r="BG136" i="1"/>
  <c r="AW136" i="1"/>
  <c r="AM136" i="1"/>
  <c r="AC136" i="1"/>
  <c r="AA136" i="1"/>
  <c r="Z136" i="1"/>
  <c r="Y136" i="1"/>
  <c r="X136" i="1"/>
  <c r="W136" i="1"/>
  <c r="U136" i="1"/>
  <c r="N136" i="1" s="1"/>
  <c r="T136" i="1"/>
  <c r="BQ135" i="1"/>
  <c r="BG135" i="1"/>
  <c r="AW135" i="1"/>
  <c r="AM135" i="1"/>
  <c r="AC135" i="1"/>
  <c r="AA135" i="1"/>
  <c r="Z135" i="1"/>
  <c r="Y135" i="1"/>
  <c r="X135" i="1"/>
  <c r="W135" i="1"/>
  <c r="U135" i="1"/>
  <c r="N135" i="1" s="1"/>
  <c r="T135" i="1"/>
  <c r="BQ134" i="1"/>
  <c r="BG134" i="1"/>
  <c r="AW134" i="1"/>
  <c r="AM134" i="1"/>
  <c r="AN134" i="1" s="1"/>
  <c r="CB134" i="1" s="1"/>
  <c r="AL134" i="1"/>
  <c r="AC134" i="1"/>
  <c r="AA134" i="1"/>
  <c r="Z134" i="1"/>
  <c r="Y134" i="1"/>
  <c r="X134" i="1"/>
  <c r="W134" i="1"/>
  <c r="U134" i="1"/>
  <c r="T134" i="1"/>
  <c r="BQ133" i="1"/>
  <c r="BP133" i="1" s="1"/>
  <c r="BG133" i="1"/>
  <c r="AW133" i="1"/>
  <c r="AV133" i="1" s="1"/>
  <c r="AM133" i="1"/>
  <c r="AC133" i="1"/>
  <c r="AB133" i="1" s="1"/>
  <c r="AA133" i="1"/>
  <c r="Z133" i="1"/>
  <c r="Y133" i="1"/>
  <c r="X133" i="1"/>
  <c r="W133" i="1"/>
  <c r="U133" i="1"/>
  <c r="T133" i="1"/>
  <c r="R133" i="1" s="1"/>
  <c r="BQ132" i="1"/>
  <c r="BG132" i="1"/>
  <c r="BF132" i="1" s="1"/>
  <c r="AW132" i="1"/>
  <c r="AM132" i="1"/>
  <c r="AC132" i="1"/>
  <c r="AA132" i="1"/>
  <c r="Z132" i="1"/>
  <c r="Y132" i="1"/>
  <c r="X132" i="1"/>
  <c r="W132" i="1"/>
  <c r="U132" i="1"/>
  <c r="N132" i="1" s="1"/>
  <c r="T132" i="1"/>
  <c r="BQ131" i="1"/>
  <c r="BR131" i="1" s="1"/>
  <c r="CE131" i="1" s="1"/>
  <c r="BG131" i="1"/>
  <c r="AW131" i="1"/>
  <c r="AM131" i="1"/>
  <c r="AC131" i="1"/>
  <c r="AD131" i="1" s="1"/>
  <c r="CA131" i="1" s="1"/>
  <c r="AA131" i="1"/>
  <c r="Z131" i="1"/>
  <c r="Y131" i="1"/>
  <c r="X131" i="1"/>
  <c r="W131" i="1"/>
  <c r="U131" i="1"/>
  <c r="N131" i="1" s="1"/>
  <c r="T131" i="1"/>
  <c r="BQ130" i="1"/>
  <c r="BG130" i="1"/>
  <c r="AW130" i="1"/>
  <c r="AM130" i="1"/>
  <c r="AN130" i="1" s="1"/>
  <c r="CB130" i="1" s="1"/>
  <c r="AC130" i="1"/>
  <c r="AA130" i="1"/>
  <c r="Z130" i="1"/>
  <c r="Y130" i="1"/>
  <c r="X130" i="1"/>
  <c r="W130" i="1"/>
  <c r="U130" i="1"/>
  <c r="T130" i="1"/>
  <c r="BQ129" i="1"/>
  <c r="BG129" i="1"/>
  <c r="AW129" i="1"/>
  <c r="AV129" i="1" s="1"/>
  <c r="AM129" i="1"/>
  <c r="AC129" i="1"/>
  <c r="AB129" i="1" s="1"/>
  <c r="AA129" i="1"/>
  <c r="Z129" i="1"/>
  <c r="Y129" i="1"/>
  <c r="X129" i="1"/>
  <c r="W129" i="1"/>
  <c r="U129" i="1"/>
  <c r="N129" i="1" s="1"/>
  <c r="T129" i="1"/>
  <c r="BQ128" i="1"/>
  <c r="BG128" i="1"/>
  <c r="BH128" i="1" s="1"/>
  <c r="CD128" i="1" s="1"/>
  <c r="AW128" i="1"/>
  <c r="AM128" i="1"/>
  <c r="AC128" i="1"/>
  <c r="AA128" i="1"/>
  <c r="Z128" i="1"/>
  <c r="Y128" i="1"/>
  <c r="X128" i="1"/>
  <c r="W128" i="1"/>
  <c r="U128" i="1"/>
  <c r="N128" i="1" s="1"/>
  <c r="T128" i="1"/>
  <c r="BQ127" i="1"/>
  <c r="BG127" i="1"/>
  <c r="AW127" i="1"/>
  <c r="AM127" i="1"/>
  <c r="AC127" i="1"/>
  <c r="AA127" i="1"/>
  <c r="Z127" i="1"/>
  <c r="Y127" i="1"/>
  <c r="X127" i="1"/>
  <c r="W127" i="1"/>
  <c r="U127" i="1"/>
  <c r="N127" i="1" s="1"/>
  <c r="T127" i="1"/>
  <c r="BQ126" i="1"/>
  <c r="BG126" i="1"/>
  <c r="AW126" i="1"/>
  <c r="AM126" i="1"/>
  <c r="AL126" i="1" s="1"/>
  <c r="AC126" i="1"/>
  <c r="AA126" i="1"/>
  <c r="Z126" i="1"/>
  <c r="Y126" i="1"/>
  <c r="X126" i="1"/>
  <c r="W126" i="1"/>
  <c r="U126" i="1"/>
  <c r="T126" i="1"/>
  <c r="BQ125" i="1"/>
  <c r="BG125" i="1"/>
  <c r="AW125" i="1"/>
  <c r="AM125" i="1"/>
  <c r="AC125" i="1"/>
  <c r="AA125" i="1"/>
  <c r="Z125" i="1"/>
  <c r="Y125" i="1"/>
  <c r="X125" i="1"/>
  <c r="W125" i="1"/>
  <c r="V125" i="1" s="1"/>
  <c r="U125" i="1"/>
  <c r="N125" i="1" s="1"/>
  <c r="T125" i="1"/>
  <c r="BQ124" i="1"/>
  <c r="BR124" i="1" s="1"/>
  <c r="CE124" i="1" s="1"/>
  <c r="BP124" i="1"/>
  <c r="BG124" i="1"/>
  <c r="BF124" i="1" s="1"/>
  <c r="AW124" i="1"/>
  <c r="AV124" i="1" s="1"/>
  <c r="AM124" i="1"/>
  <c r="AN124" i="1" s="1"/>
  <c r="CB124" i="1" s="1"/>
  <c r="AC124" i="1"/>
  <c r="AD124" i="1" s="1"/>
  <c r="CA124" i="1" s="1"/>
  <c r="AA124" i="1"/>
  <c r="Z124" i="1"/>
  <c r="Y124" i="1"/>
  <c r="X124" i="1"/>
  <c r="W124" i="1"/>
  <c r="U124" i="1"/>
  <c r="N124" i="1" s="1"/>
  <c r="T124" i="1"/>
  <c r="BQ123" i="1"/>
  <c r="BG123" i="1"/>
  <c r="BH123" i="1" s="1"/>
  <c r="CD123" i="1" s="1"/>
  <c r="AW123" i="1"/>
  <c r="AX123" i="1" s="1"/>
  <c r="CC123" i="1" s="1"/>
  <c r="AV123" i="1"/>
  <c r="AM123" i="1"/>
  <c r="AC123" i="1"/>
  <c r="AA123" i="1"/>
  <c r="Z123" i="1"/>
  <c r="Y123" i="1"/>
  <c r="X123" i="1"/>
  <c r="W123" i="1"/>
  <c r="U123" i="1"/>
  <c r="T123" i="1"/>
  <c r="BQ122" i="1"/>
  <c r="BP122" i="1" s="1"/>
  <c r="BG122" i="1"/>
  <c r="BF122" i="1" s="1"/>
  <c r="AW122" i="1"/>
  <c r="AX122" i="1" s="1"/>
  <c r="CC122" i="1" s="1"/>
  <c r="AM122" i="1"/>
  <c r="AN122" i="1" s="1"/>
  <c r="CB122" i="1" s="1"/>
  <c r="AC122" i="1"/>
  <c r="AB122" i="1" s="1"/>
  <c r="AA122" i="1"/>
  <c r="Z122" i="1"/>
  <c r="Y122" i="1"/>
  <c r="X122" i="1"/>
  <c r="W122" i="1"/>
  <c r="U122" i="1"/>
  <c r="T122" i="1"/>
  <c r="BQ121" i="1"/>
  <c r="BR121" i="1" s="1"/>
  <c r="CE121" i="1" s="1"/>
  <c r="BP121" i="1"/>
  <c r="BG121" i="1"/>
  <c r="BF121" i="1" s="1"/>
  <c r="AW121" i="1"/>
  <c r="AM121" i="1"/>
  <c r="AN121" i="1" s="1"/>
  <c r="CB121" i="1" s="1"/>
  <c r="AC121" i="1"/>
  <c r="AD121" i="1" s="1"/>
  <c r="CA121" i="1" s="1"/>
  <c r="AB121" i="1"/>
  <c r="AA121" i="1"/>
  <c r="Z121" i="1"/>
  <c r="Y121" i="1"/>
  <c r="X121" i="1"/>
  <c r="W121" i="1"/>
  <c r="U121" i="1"/>
  <c r="N121" i="1" s="1"/>
  <c r="T121" i="1"/>
  <c r="BQ120" i="1"/>
  <c r="BH120" i="1"/>
  <c r="CD120" i="1" s="1"/>
  <c r="BG120" i="1"/>
  <c r="BF120" i="1"/>
  <c r="AW120" i="1"/>
  <c r="AM120" i="1"/>
  <c r="AC120" i="1"/>
  <c r="AA120" i="1"/>
  <c r="Z120" i="1"/>
  <c r="Y120" i="1"/>
  <c r="X120" i="1"/>
  <c r="W120" i="1"/>
  <c r="U120" i="1"/>
  <c r="N120" i="1" s="1"/>
  <c r="T120" i="1"/>
  <c r="BQ119" i="1"/>
  <c r="BP119" i="1" s="1"/>
  <c r="BG119" i="1"/>
  <c r="BH119" i="1" s="1"/>
  <c r="CD119" i="1" s="1"/>
  <c r="AW119" i="1"/>
  <c r="AX119" i="1" s="1"/>
  <c r="CC119" i="1" s="1"/>
  <c r="AN119" i="1"/>
  <c r="CB119" i="1" s="1"/>
  <c r="AM119" i="1"/>
  <c r="AL119" i="1" s="1"/>
  <c r="AC119" i="1"/>
  <c r="AA119" i="1"/>
  <c r="Z119" i="1"/>
  <c r="Y119" i="1"/>
  <c r="X119" i="1"/>
  <c r="W119" i="1"/>
  <c r="U119" i="1"/>
  <c r="T119" i="1"/>
  <c r="BQ118" i="1"/>
  <c r="BG118" i="1"/>
  <c r="AW118" i="1"/>
  <c r="AX118" i="1" s="1"/>
  <c r="CC118" i="1" s="1"/>
  <c r="AM118" i="1"/>
  <c r="AL118" i="1" s="1"/>
  <c r="AC118" i="1"/>
  <c r="AB118" i="1" s="1"/>
  <c r="AA118" i="1"/>
  <c r="Z118" i="1"/>
  <c r="Y118" i="1"/>
  <c r="X118" i="1"/>
  <c r="W118" i="1"/>
  <c r="U118" i="1"/>
  <c r="N118" i="1" s="1"/>
  <c r="T118" i="1"/>
  <c r="BQ117" i="1"/>
  <c r="BG117" i="1"/>
  <c r="BF117" i="1" s="1"/>
  <c r="AW117" i="1"/>
  <c r="AM117" i="1"/>
  <c r="AC117" i="1"/>
  <c r="AA117" i="1"/>
  <c r="Z117" i="1"/>
  <c r="Y117" i="1"/>
  <c r="X117" i="1"/>
  <c r="W117" i="1"/>
  <c r="U117" i="1"/>
  <c r="N117" i="1" s="1"/>
  <c r="T117" i="1"/>
  <c r="BQ116" i="1"/>
  <c r="BR116" i="1" s="1"/>
  <c r="CE116" i="1" s="1"/>
  <c r="BG116" i="1"/>
  <c r="AW116" i="1"/>
  <c r="AM116" i="1"/>
  <c r="AL116" i="1" s="1"/>
  <c r="AC116" i="1"/>
  <c r="AD116" i="1" s="1"/>
  <c r="CA116" i="1" s="1"/>
  <c r="AA116" i="1"/>
  <c r="Z116" i="1"/>
  <c r="Y116" i="1"/>
  <c r="X116" i="1"/>
  <c r="W116" i="1"/>
  <c r="U116" i="1"/>
  <c r="N116" i="1" s="1"/>
  <c r="T116" i="1"/>
  <c r="BQ115" i="1"/>
  <c r="BP115" i="1" s="1"/>
  <c r="BG115" i="1"/>
  <c r="BH115" i="1" s="1"/>
  <c r="CD115" i="1" s="1"/>
  <c r="AW115" i="1"/>
  <c r="AM115" i="1"/>
  <c r="AC115" i="1"/>
  <c r="AB115" i="1" s="1"/>
  <c r="AA115" i="1"/>
  <c r="Z115" i="1"/>
  <c r="Y115" i="1"/>
  <c r="X115" i="1"/>
  <c r="W115" i="1"/>
  <c r="V115" i="1" s="1"/>
  <c r="U115" i="1"/>
  <c r="T115" i="1"/>
  <c r="BQ114" i="1"/>
  <c r="BP114" i="1" s="1"/>
  <c r="BG114" i="1"/>
  <c r="AW114" i="1"/>
  <c r="AM114" i="1"/>
  <c r="AL114" i="1" s="1"/>
  <c r="AC114" i="1"/>
  <c r="AA114" i="1"/>
  <c r="Z114" i="1"/>
  <c r="Y114" i="1"/>
  <c r="X114" i="1"/>
  <c r="W114" i="1"/>
  <c r="U114" i="1"/>
  <c r="T114" i="1"/>
  <c r="R114" i="1"/>
  <c r="BQ113" i="1"/>
  <c r="BP113" i="1" s="1"/>
  <c r="BG113" i="1"/>
  <c r="AW113" i="1"/>
  <c r="AV113" i="1" s="1"/>
  <c r="AM113" i="1"/>
  <c r="AD113" i="1"/>
  <c r="CA113" i="1" s="1"/>
  <c r="AC113" i="1"/>
  <c r="AB113" i="1" s="1"/>
  <c r="AA113" i="1"/>
  <c r="Z113" i="1"/>
  <c r="Y113" i="1"/>
  <c r="X113" i="1"/>
  <c r="W113" i="1"/>
  <c r="U113" i="1"/>
  <c r="N113" i="1" s="1"/>
  <c r="T113" i="1"/>
  <c r="BQ112" i="1"/>
  <c r="BG112" i="1"/>
  <c r="BF112" i="1" s="1"/>
  <c r="AW112" i="1"/>
  <c r="AM112" i="1"/>
  <c r="AL112" i="1" s="1"/>
  <c r="AC112" i="1"/>
  <c r="AA112" i="1"/>
  <c r="Z112" i="1"/>
  <c r="Y112" i="1"/>
  <c r="X112" i="1"/>
  <c r="W112" i="1"/>
  <c r="U112" i="1"/>
  <c r="T112" i="1"/>
  <c r="BQ111" i="1"/>
  <c r="BG111" i="1"/>
  <c r="AW111" i="1"/>
  <c r="AM111" i="1"/>
  <c r="AN111" i="1" s="1"/>
  <c r="CB111" i="1" s="1"/>
  <c r="AC111" i="1"/>
  <c r="AB111" i="1" s="1"/>
  <c r="AA111" i="1"/>
  <c r="Z111" i="1"/>
  <c r="Y111" i="1"/>
  <c r="X111" i="1"/>
  <c r="W111" i="1"/>
  <c r="U111" i="1"/>
  <c r="T111" i="1"/>
  <c r="R111" i="1" s="1"/>
  <c r="BQ110" i="1"/>
  <c r="BR110" i="1" s="1"/>
  <c r="CE110" i="1" s="1"/>
  <c r="BG110" i="1"/>
  <c r="AW110" i="1"/>
  <c r="AM110" i="1"/>
  <c r="AC110" i="1"/>
  <c r="AD110" i="1" s="1"/>
  <c r="CA110" i="1" s="1"/>
  <c r="AA110" i="1"/>
  <c r="Z110" i="1"/>
  <c r="Y110" i="1"/>
  <c r="X110" i="1"/>
  <c r="W110" i="1"/>
  <c r="U110" i="1"/>
  <c r="T110" i="1"/>
  <c r="BQ109" i="1"/>
  <c r="BR109" i="1" s="1"/>
  <c r="CE109" i="1" s="1"/>
  <c r="BG109" i="1"/>
  <c r="BH109" i="1" s="1"/>
  <c r="CD109" i="1" s="1"/>
  <c r="AW109" i="1"/>
  <c r="AX109" i="1" s="1"/>
  <c r="CC109" i="1" s="1"/>
  <c r="AM109" i="1"/>
  <c r="AC109" i="1"/>
  <c r="AD109" i="1" s="1"/>
  <c r="CA109" i="1" s="1"/>
  <c r="AA109" i="1"/>
  <c r="Z109" i="1"/>
  <c r="Y109" i="1"/>
  <c r="X109" i="1"/>
  <c r="W109" i="1"/>
  <c r="U109" i="1"/>
  <c r="N109" i="1" s="1"/>
  <c r="T109" i="1"/>
  <c r="BQ108" i="1"/>
  <c r="BG108" i="1"/>
  <c r="BF108" i="1" s="1"/>
  <c r="AW108" i="1"/>
  <c r="AX108" i="1" s="1"/>
  <c r="CC108" i="1" s="1"/>
  <c r="AM108" i="1"/>
  <c r="AL108" i="1" s="1"/>
  <c r="AC108" i="1"/>
  <c r="AA108" i="1"/>
  <c r="Z108" i="1"/>
  <c r="Y108" i="1"/>
  <c r="X108" i="1"/>
  <c r="W108" i="1"/>
  <c r="U108" i="1"/>
  <c r="T108" i="1"/>
  <c r="BQ107" i="1"/>
  <c r="BG107" i="1"/>
  <c r="AW107" i="1"/>
  <c r="AV107" i="1" s="1"/>
  <c r="AM107" i="1"/>
  <c r="AN107" i="1" s="1"/>
  <c r="CB107" i="1" s="1"/>
  <c r="AC107" i="1"/>
  <c r="AB107" i="1" s="1"/>
  <c r="AA107" i="1"/>
  <c r="Z107" i="1"/>
  <c r="Y107" i="1"/>
  <c r="X107" i="1"/>
  <c r="V107" i="1" s="1"/>
  <c r="W107" i="1"/>
  <c r="U107" i="1"/>
  <c r="T107" i="1"/>
  <c r="BQ106" i="1"/>
  <c r="BR106" i="1" s="1"/>
  <c r="CE106" i="1" s="1"/>
  <c r="BG106" i="1"/>
  <c r="BH106" i="1" s="1"/>
  <c r="CD106" i="1" s="1"/>
  <c r="BF106" i="1"/>
  <c r="AW106" i="1"/>
  <c r="AM106" i="1"/>
  <c r="AN106" i="1" s="1"/>
  <c r="CB106" i="1" s="1"/>
  <c r="AC106" i="1"/>
  <c r="AD106" i="1" s="1"/>
  <c r="CA106" i="1" s="1"/>
  <c r="AA106" i="1"/>
  <c r="Z106" i="1"/>
  <c r="Y106" i="1"/>
  <c r="X106" i="1"/>
  <c r="W106" i="1"/>
  <c r="U106" i="1"/>
  <c r="N106" i="1" s="1"/>
  <c r="T106" i="1"/>
  <c r="BQ105" i="1"/>
  <c r="BR105" i="1" s="1"/>
  <c r="CE105" i="1" s="1"/>
  <c r="BG105" i="1"/>
  <c r="AW105" i="1"/>
  <c r="AX105" i="1" s="1"/>
  <c r="CC105" i="1" s="1"/>
  <c r="AM105" i="1"/>
  <c r="AC105" i="1"/>
  <c r="AA105" i="1"/>
  <c r="Z105" i="1"/>
  <c r="Y105" i="1"/>
  <c r="X105" i="1"/>
  <c r="W105" i="1"/>
  <c r="U105" i="1"/>
  <c r="N105" i="1" s="1"/>
  <c r="T105" i="1"/>
  <c r="BQ104" i="1"/>
  <c r="BG104" i="1"/>
  <c r="AW104" i="1"/>
  <c r="AM104" i="1"/>
  <c r="AC104" i="1"/>
  <c r="AA104" i="1"/>
  <c r="Z104" i="1"/>
  <c r="Y104" i="1"/>
  <c r="X104" i="1"/>
  <c r="W104" i="1"/>
  <c r="U104" i="1"/>
  <c r="T104" i="1"/>
  <c r="BQ103" i="1"/>
  <c r="BP103" i="1" s="1"/>
  <c r="BG103" i="1"/>
  <c r="AW103" i="1"/>
  <c r="AV103" i="1" s="1"/>
  <c r="AM103" i="1"/>
  <c r="AC103" i="1"/>
  <c r="AA103" i="1"/>
  <c r="Z103" i="1"/>
  <c r="Y103" i="1"/>
  <c r="X103" i="1"/>
  <c r="W103" i="1"/>
  <c r="U103" i="1"/>
  <c r="N103" i="1" s="1"/>
  <c r="T103" i="1"/>
  <c r="BQ102" i="1"/>
  <c r="BG102" i="1"/>
  <c r="BF102" i="1" s="1"/>
  <c r="AW102" i="1"/>
  <c r="AM102" i="1"/>
  <c r="AL102" i="1" s="1"/>
  <c r="AC102" i="1"/>
  <c r="AA102" i="1"/>
  <c r="Z102" i="1"/>
  <c r="Y102" i="1"/>
  <c r="X102" i="1"/>
  <c r="W102" i="1"/>
  <c r="U102" i="1"/>
  <c r="N102" i="1" s="1"/>
  <c r="T102" i="1"/>
  <c r="BQ101" i="1"/>
  <c r="BG101" i="1"/>
  <c r="AW101" i="1"/>
  <c r="AM101" i="1"/>
  <c r="AC101" i="1"/>
  <c r="AA101" i="1"/>
  <c r="Z101" i="1"/>
  <c r="Y101" i="1"/>
  <c r="X101" i="1"/>
  <c r="W101" i="1"/>
  <c r="U101" i="1"/>
  <c r="N101" i="1" s="1"/>
  <c r="T101" i="1"/>
  <c r="BQ100" i="1"/>
  <c r="BG100" i="1"/>
  <c r="BF100" i="1" s="1"/>
  <c r="AW100" i="1"/>
  <c r="AM100" i="1"/>
  <c r="AL100" i="1" s="1"/>
  <c r="AC100" i="1"/>
  <c r="AA100" i="1"/>
  <c r="Z100" i="1"/>
  <c r="Y100" i="1"/>
  <c r="X100" i="1"/>
  <c r="W100" i="1"/>
  <c r="U100" i="1"/>
  <c r="T100" i="1"/>
  <c r="BQ99" i="1"/>
  <c r="BG99" i="1"/>
  <c r="AX99" i="1"/>
  <c r="CC99" i="1" s="1"/>
  <c r="AW99" i="1"/>
  <c r="AV99" i="1" s="1"/>
  <c r="AM99" i="1"/>
  <c r="AC99" i="1"/>
  <c r="AB99" i="1" s="1"/>
  <c r="AA99" i="1"/>
  <c r="Z99" i="1"/>
  <c r="Y99" i="1"/>
  <c r="X99" i="1"/>
  <c r="W99" i="1"/>
  <c r="U99" i="1"/>
  <c r="T99" i="1"/>
  <c r="BQ98" i="1"/>
  <c r="BG98" i="1"/>
  <c r="BH98" i="1" s="1"/>
  <c r="CD98" i="1" s="1"/>
  <c r="AW98" i="1"/>
  <c r="AM98" i="1"/>
  <c r="AN98" i="1" s="1"/>
  <c r="CB98" i="1" s="1"/>
  <c r="AC98" i="1"/>
  <c r="AA98" i="1"/>
  <c r="Z98" i="1"/>
  <c r="Y98" i="1"/>
  <c r="X98" i="1"/>
  <c r="W98" i="1"/>
  <c r="U98" i="1"/>
  <c r="N98" i="1" s="1"/>
  <c r="T98" i="1"/>
  <c r="BQ97" i="1"/>
  <c r="BR97" i="1" s="1"/>
  <c r="CE97" i="1" s="1"/>
  <c r="BG97" i="1"/>
  <c r="AW97" i="1"/>
  <c r="AX97" i="1" s="1"/>
  <c r="CC97" i="1" s="1"/>
  <c r="AM97" i="1"/>
  <c r="AC97" i="1"/>
  <c r="AA97" i="1"/>
  <c r="Z97" i="1"/>
  <c r="Y97" i="1"/>
  <c r="X97" i="1"/>
  <c r="W97" i="1"/>
  <c r="U97" i="1"/>
  <c r="N97" i="1" s="1"/>
  <c r="T97" i="1"/>
  <c r="BQ96" i="1"/>
  <c r="BG96" i="1"/>
  <c r="AW96" i="1"/>
  <c r="AM96" i="1"/>
  <c r="AC96" i="1"/>
  <c r="AA96" i="1"/>
  <c r="Z96" i="1"/>
  <c r="Y96" i="1"/>
  <c r="X96" i="1"/>
  <c r="W96" i="1"/>
  <c r="U96" i="1"/>
  <c r="T96" i="1"/>
  <c r="BQ95" i="1"/>
  <c r="BP95" i="1" s="1"/>
  <c r="BG95" i="1"/>
  <c r="AW95" i="1"/>
  <c r="AV95" i="1" s="1"/>
  <c r="AM95" i="1"/>
  <c r="AC95" i="1"/>
  <c r="AB95" i="1" s="1"/>
  <c r="AA95" i="1"/>
  <c r="Z95" i="1"/>
  <c r="Y95" i="1"/>
  <c r="X95" i="1"/>
  <c r="W95" i="1"/>
  <c r="U95" i="1"/>
  <c r="N95" i="1" s="1"/>
  <c r="T95" i="1"/>
  <c r="BQ94" i="1"/>
  <c r="BG94" i="1"/>
  <c r="AW94" i="1"/>
  <c r="AM94" i="1"/>
  <c r="AC94" i="1"/>
  <c r="AA94" i="1"/>
  <c r="Z94" i="1"/>
  <c r="Y94" i="1"/>
  <c r="X94" i="1"/>
  <c r="W94" i="1"/>
  <c r="U94" i="1"/>
  <c r="N94" i="1" s="1"/>
  <c r="T94" i="1"/>
  <c r="BQ93" i="1"/>
  <c r="BP93" i="1" s="1"/>
  <c r="BG93" i="1"/>
  <c r="AW93" i="1"/>
  <c r="AV93" i="1" s="1"/>
  <c r="AM93" i="1"/>
  <c r="AC93" i="1"/>
  <c r="AA93" i="1"/>
  <c r="Z93" i="1"/>
  <c r="Y93" i="1"/>
  <c r="X93" i="1"/>
  <c r="W93" i="1"/>
  <c r="U93" i="1"/>
  <c r="N93" i="1" s="1"/>
  <c r="T93" i="1"/>
  <c r="BQ92" i="1"/>
  <c r="BG92" i="1"/>
  <c r="BH92" i="1" s="1"/>
  <c r="CD92" i="1" s="1"/>
  <c r="AW92" i="1"/>
  <c r="AM92" i="1"/>
  <c r="AN92" i="1" s="1"/>
  <c r="CB92" i="1" s="1"/>
  <c r="AC92" i="1"/>
  <c r="AA92" i="1"/>
  <c r="Z92" i="1"/>
  <c r="Y92" i="1"/>
  <c r="X92" i="1"/>
  <c r="W92" i="1"/>
  <c r="U92" i="1"/>
  <c r="N92" i="1" s="1"/>
  <c r="T92" i="1"/>
  <c r="BQ91" i="1"/>
  <c r="BG91" i="1"/>
  <c r="AW91" i="1"/>
  <c r="AV91" i="1" s="1"/>
  <c r="AM91" i="1"/>
  <c r="AC91" i="1"/>
  <c r="AA91" i="1"/>
  <c r="Z91" i="1"/>
  <c r="Y91" i="1"/>
  <c r="X91" i="1"/>
  <c r="W91" i="1"/>
  <c r="U91" i="1"/>
  <c r="T91" i="1"/>
  <c r="BQ90" i="1"/>
  <c r="BG90" i="1"/>
  <c r="BF90" i="1" s="1"/>
  <c r="AW90" i="1"/>
  <c r="AM90" i="1"/>
  <c r="AL90" i="1" s="1"/>
  <c r="AC90" i="1"/>
  <c r="AA90" i="1"/>
  <c r="Z90" i="1"/>
  <c r="Y90" i="1"/>
  <c r="X90" i="1"/>
  <c r="W90" i="1"/>
  <c r="U90" i="1"/>
  <c r="N90" i="1" s="1"/>
  <c r="T90" i="1"/>
  <c r="BQ89" i="1"/>
  <c r="BG89" i="1"/>
  <c r="AW89" i="1"/>
  <c r="AX89" i="1" s="1"/>
  <c r="CC89" i="1" s="1"/>
  <c r="AM89" i="1"/>
  <c r="AC89" i="1"/>
  <c r="AD89" i="1" s="1"/>
  <c r="CA89" i="1" s="1"/>
  <c r="AA89" i="1"/>
  <c r="Z89" i="1"/>
  <c r="Y89" i="1"/>
  <c r="X89" i="1"/>
  <c r="W89" i="1"/>
  <c r="U89" i="1"/>
  <c r="N89" i="1" s="1"/>
  <c r="T89" i="1"/>
  <c r="BQ88" i="1"/>
  <c r="BG88" i="1"/>
  <c r="BF88" i="1" s="1"/>
  <c r="AW88" i="1"/>
  <c r="AM88" i="1"/>
  <c r="AC88" i="1"/>
  <c r="AA88" i="1"/>
  <c r="Z88" i="1"/>
  <c r="Y88" i="1"/>
  <c r="X88" i="1"/>
  <c r="W88" i="1"/>
  <c r="U88" i="1"/>
  <c r="N88" i="1" s="1"/>
  <c r="T88" i="1"/>
  <c r="BQ87" i="1"/>
  <c r="BG87" i="1"/>
  <c r="AW87" i="1"/>
  <c r="AM87" i="1"/>
  <c r="AC87" i="1"/>
  <c r="AB87" i="1" s="1"/>
  <c r="AA87" i="1"/>
  <c r="Z87" i="1"/>
  <c r="Y87" i="1"/>
  <c r="X87" i="1"/>
  <c r="W87" i="1"/>
  <c r="U87" i="1"/>
  <c r="N87" i="1" s="1"/>
  <c r="T87" i="1"/>
  <c r="BQ86" i="1"/>
  <c r="BG86" i="1"/>
  <c r="AW86" i="1"/>
  <c r="AM86" i="1"/>
  <c r="AC86" i="1"/>
  <c r="AA86" i="1"/>
  <c r="Z86" i="1"/>
  <c r="Y86" i="1"/>
  <c r="X86" i="1"/>
  <c r="W86" i="1"/>
  <c r="U86" i="1"/>
  <c r="N86" i="1" s="1"/>
  <c r="T86" i="1"/>
  <c r="BQ85" i="1"/>
  <c r="BR85" i="1" s="1"/>
  <c r="CE85" i="1" s="1"/>
  <c r="BG85" i="1"/>
  <c r="AW85" i="1"/>
  <c r="AX85" i="1" s="1"/>
  <c r="CC85" i="1" s="1"/>
  <c r="AM85" i="1"/>
  <c r="AC85" i="1"/>
  <c r="AD85" i="1" s="1"/>
  <c r="CA85" i="1" s="1"/>
  <c r="AA85" i="1"/>
  <c r="Z85" i="1"/>
  <c r="Y85" i="1"/>
  <c r="X85" i="1"/>
  <c r="W85" i="1"/>
  <c r="U85" i="1"/>
  <c r="N85" i="1" s="1"/>
  <c r="T85" i="1"/>
  <c r="BQ84" i="1"/>
  <c r="BR84" i="1" s="1"/>
  <c r="CE84" i="1" s="1"/>
  <c r="BG84" i="1"/>
  <c r="BH84" i="1" s="1"/>
  <c r="CD84" i="1" s="1"/>
  <c r="BF84" i="1"/>
  <c r="AW84" i="1"/>
  <c r="AM84" i="1"/>
  <c r="AC84" i="1"/>
  <c r="AA84" i="1"/>
  <c r="Z84" i="1"/>
  <c r="Y84" i="1"/>
  <c r="X84" i="1"/>
  <c r="W84" i="1"/>
  <c r="U84" i="1"/>
  <c r="N84" i="1" s="1"/>
  <c r="T84" i="1"/>
  <c r="BQ83" i="1"/>
  <c r="BG83" i="1"/>
  <c r="AW83" i="1"/>
  <c r="AM83" i="1"/>
  <c r="AC83" i="1"/>
  <c r="AA83" i="1"/>
  <c r="Z83" i="1"/>
  <c r="Y83" i="1"/>
  <c r="X83" i="1"/>
  <c r="W83" i="1"/>
  <c r="U83" i="1"/>
  <c r="T83" i="1"/>
  <c r="BQ82" i="1"/>
  <c r="BR82" i="1" s="1"/>
  <c r="CE82" i="1" s="1"/>
  <c r="BG82" i="1"/>
  <c r="AW82" i="1"/>
  <c r="AM82" i="1"/>
  <c r="AC82" i="1"/>
  <c r="AA82" i="1"/>
  <c r="Z82" i="1"/>
  <c r="Y82" i="1"/>
  <c r="X82" i="1"/>
  <c r="W82" i="1"/>
  <c r="V82" i="1" s="1"/>
  <c r="U82" i="1"/>
  <c r="T82" i="1"/>
  <c r="BQ81" i="1"/>
  <c r="BG81" i="1"/>
  <c r="AW81" i="1"/>
  <c r="AM81" i="1"/>
  <c r="AC81" i="1"/>
  <c r="AA81" i="1"/>
  <c r="Z81" i="1"/>
  <c r="Y81" i="1"/>
  <c r="X81" i="1"/>
  <c r="W81" i="1"/>
  <c r="V81" i="1" s="1"/>
  <c r="U81" i="1"/>
  <c r="N81" i="1" s="1"/>
  <c r="T81" i="1"/>
  <c r="BQ80" i="1"/>
  <c r="BG80" i="1"/>
  <c r="AW80" i="1"/>
  <c r="AM80" i="1"/>
  <c r="AC80" i="1"/>
  <c r="AB80" i="1" s="1"/>
  <c r="AA80" i="1"/>
  <c r="Z80" i="1"/>
  <c r="Y80" i="1"/>
  <c r="X80" i="1"/>
  <c r="W80" i="1"/>
  <c r="U80" i="1"/>
  <c r="T80" i="1"/>
  <c r="BQ79" i="1"/>
  <c r="BG79" i="1"/>
  <c r="BH79" i="1" s="1"/>
  <c r="CD79" i="1" s="1"/>
  <c r="AW79" i="1"/>
  <c r="AM79" i="1"/>
  <c r="AN79" i="1" s="1"/>
  <c r="CB79" i="1" s="1"/>
  <c r="AL79" i="1"/>
  <c r="AC79" i="1"/>
  <c r="AA79" i="1"/>
  <c r="Z79" i="1"/>
  <c r="Y79" i="1"/>
  <c r="X79" i="1"/>
  <c r="W79" i="1"/>
  <c r="U79" i="1"/>
  <c r="T79" i="1"/>
  <c r="BQ78" i="1"/>
  <c r="BG78" i="1"/>
  <c r="AW78" i="1"/>
  <c r="AX78" i="1" s="1"/>
  <c r="CC78" i="1" s="1"/>
  <c r="AV78" i="1"/>
  <c r="AM78" i="1"/>
  <c r="AC78" i="1"/>
  <c r="AD78" i="1" s="1"/>
  <c r="CA78" i="1" s="1"/>
  <c r="AA78" i="1"/>
  <c r="Z78" i="1"/>
  <c r="Y78" i="1"/>
  <c r="X78" i="1"/>
  <c r="W78" i="1"/>
  <c r="U78" i="1"/>
  <c r="N78" i="1" s="1"/>
  <c r="T78" i="1"/>
  <c r="BQ77" i="1"/>
  <c r="BG77" i="1"/>
  <c r="AW77" i="1"/>
  <c r="AM77" i="1"/>
  <c r="AC77" i="1"/>
  <c r="AA77" i="1"/>
  <c r="Z77" i="1"/>
  <c r="Y77" i="1"/>
  <c r="X77" i="1"/>
  <c r="W77" i="1"/>
  <c r="U77" i="1"/>
  <c r="N77" i="1" s="1"/>
  <c r="T77" i="1"/>
  <c r="BQ76" i="1"/>
  <c r="BP76" i="1" s="1"/>
  <c r="BG76" i="1"/>
  <c r="AW76" i="1"/>
  <c r="AV76" i="1" s="1"/>
  <c r="AM76" i="1"/>
  <c r="AC76" i="1"/>
  <c r="AB76" i="1" s="1"/>
  <c r="AA76" i="1"/>
  <c r="Z76" i="1"/>
  <c r="Y76" i="1"/>
  <c r="X76" i="1"/>
  <c r="W76" i="1"/>
  <c r="U76" i="1"/>
  <c r="N76" i="1" s="1"/>
  <c r="T76" i="1"/>
  <c r="R76" i="1" s="1"/>
  <c r="BQ75" i="1"/>
  <c r="BG75" i="1"/>
  <c r="BH75" i="1" s="1"/>
  <c r="CD75" i="1" s="1"/>
  <c r="AW75" i="1"/>
  <c r="AM75" i="1"/>
  <c r="AN75" i="1" s="1"/>
  <c r="CB75" i="1" s="1"/>
  <c r="AC75" i="1"/>
  <c r="AA75" i="1"/>
  <c r="Z75" i="1"/>
  <c r="Y75" i="1"/>
  <c r="X75" i="1"/>
  <c r="W75" i="1"/>
  <c r="U75" i="1"/>
  <c r="T75" i="1"/>
  <c r="BQ74" i="1"/>
  <c r="BG74" i="1"/>
  <c r="AW74" i="1"/>
  <c r="AM74" i="1"/>
  <c r="AC74" i="1"/>
  <c r="AD74" i="1" s="1"/>
  <c r="CA74" i="1" s="1"/>
  <c r="AA74" i="1"/>
  <c r="Z74" i="1"/>
  <c r="Y74" i="1"/>
  <c r="X74" i="1"/>
  <c r="W74" i="1"/>
  <c r="U74" i="1"/>
  <c r="T74" i="1"/>
  <c r="BQ73" i="1"/>
  <c r="BG73" i="1"/>
  <c r="BH73" i="1" s="1"/>
  <c r="CD73" i="1" s="1"/>
  <c r="AW73" i="1"/>
  <c r="AM73" i="1"/>
  <c r="AN73" i="1" s="1"/>
  <c r="CB73" i="1" s="1"/>
  <c r="AC73" i="1"/>
  <c r="AA73" i="1"/>
  <c r="Z73" i="1"/>
  <c r="Y73" i="1"/>
  <c r="X73" i="1"/>
  <c r="W73" i="1"/>
  <c r="U73" i="1"/>
  <c r="N73" i="1" s="1"/>
  <c r="T73" i="1"/>
  <c r="BQ72" i="1"/>
  <c r="BP72" i="1" s="1"/>
  <c r="BG72" i="1"/>
  <c r="AW72" i="1"/>
  <c r="AM72" i="1"/>
  <c r="AC72" i="1"/>
  <c r="AA72" i="1"/>
  <c r="Z72" i="1"/>
  <c r="Y72" i="1"/>
  <c r="X72" i="1"/>
  <c r="W72" i="1"/>
  <c r="U72" i="1"/>
  <c r="T72" i="1"/>
  <c r="BQ71" i="1"/>
  <c r="BG71" i="1"/>
  <c r="BH71" i="1" s="1"/>
  <c r="CD71" i="1" s="1"/>
  <c r="AW71" i="1"/>
  <c r="AM71" i="1"/>
  <c r="AN71" i="1" s="1"/>
  <c r="CB71" i="1" s="1"/>
  <c r="AC71" i="1"/>
  <c r="AA71" i="1"/>
  <c r="Z71" i="1"/>
  <c r="Y71" i="1"/>
  <c r="X71" i="1"/>
  <c r="W71" i="1"/>
  <c r="U71" i="1"/>
  <c r="T71" i="1"/>
  <c r="BQ70" i="1"/>
  <c r="BR70" i="1" s="1"/>
  <c r="CE70" i="1" s="1"/>
  <c r="BG70" i="1"/>
  <c r="AW70" i="1"/>
  <c r="AX70" i="1" s="1"/>
  <c r="CC70" i="1" s="1"/>
  <c r="AM70" i="1"/>
  <c r="AC70" i="1"/>
  <c r="AD70" i="1" s="1"/>
  <c r="CA70" i="1" s="1"/>
  <c r="AA70" i="1"/>
  <c r="Z70" i="1"/>
  <c r="Y70" i="1"/>
  <c r="X70" i="1"/>
  <c r="W70" i="1"/>
  <c r="U70" i="1"/>
  <c r="N70" i="1" s="1"/>
  <c r="T70" i="1"/>
  <c r="BQ69" i="1"/>
  <c r="BG69" i="1"/>
  <c r="BF69" i="1" s="1"/>
  <c r="AW69" i="1"/>
  <c r="AM69" i="1"/>
  <c r="AL69" i="1" s="1"/>
  <c r="AC69" i="1"/>
  <c r="AA69" i="1"/>
  <c r="Z69" i="1"/>
  <c r="Y69" i="1"/>
  <c r="X69" i="1"/>
  <c r="W69" i="1"/>
  <c r="U69" i="1"/>
  <c r="N69" i="1" s="1"/>
  <c r="T69" i="1"/>
  <c r="BQ68" i="1"/>
  <c r="BR68" i="1" s="1"/>
  <c r="CE68" i="1" s="1"/>
  <c r="BG68" i="1"/>
  <c r="AW68" i="1"/>
  <c r="AX68" i="1" s="1"/>
  <c r="CC68" i="1" s="1"/>
  <c r="AM68" i="1"/>
  <c r="AC68" i="1"/>
  <c r="AD68" i="1" s="1"/>
  <c r="CA68" i="1" s="1"/>
  <c r="AA68" i="1"/>
  <c r="Z68" i="1"/>
  <c r="Y68" i="1"/>
  <c r="X68" i="1"/>
  <c r="W68" i="1"/>
  <c r="U68" i="1"/>
  <c r="T68" i="1"/>
  <c r="BQ67" i="1"/>
  <c r="BG67" i="1"/>
  <c r="BH67" i="1" s="1"/>
  <c r="CD67" i="1" s="1"/>
  <c r="BF67" i="1"/>
  <c r="AW67" i="1"/>
  <c r="AM67" i="1"/>
  <c r="AN67" i="1" s="1"/>
  <c r="CB67" i="1" s="1"/>
  <c r="AC67" i="1"/>
  <c r="AA67" i="1"/>
  <c r="Z67" i="1"/>
  <c r="Y67" i="1"/>
  <c r="X67" i="1"/>
  <c r="W67" i="1"/>
  <c r="U67" i="1"/>
  <c r="T67" i="1"/>
  <c r="BQ66" i="1"/>
  <c r="BR66" i="1" s="1"/>
  <c r="CE66" i="1" s="1"/>
  <c r="BG66" i="1"/>
  <c r="AW66" i="1"/>
  <c r="AX66" i="1" s="1"/>
  <c r="CC66" i="1" s="1"/>
  <c r="AM66" i="1"/>
  <c r="AC66" i="1"/>
  <c r="AD66" i="1" s="1"/>
  <c r="CA66" i="1" s="1"/>
  <c r="AA66" i="1"/>
  <c r="Z66" i="1"/>
  <c r="Y66" i="1"/>
  <c r="X66" i="1"/>
  <c r="W66" i="1"/>
  <c r="U66" i="1"/>
  <c r="T66" i="1"/>
  <c r="BQ65" i="1"/>
  <c r="BG65" i="1"/>
  <c r="BH65" i="1" s="1"/>
  <c r="CD65" i="1" s="1"/>
  <c r="AW65" i="1"/>
  <c r="AM65" i="1"/>
  <c r="AN65" i="1" s="1"/>
  <c r="CB65" i="1" s="1"/>
  <c r="AC65" i="1"/>
  <c r="AA65" i="1"/>
  <c r="Z65" i="1"/>
  <c r="Y65" i="1"/>
  <c r="X65" i="1"/>
  <c r="W65" i="1"/>
  <c r="U65" i="1"/>
  <c r="N65" i="1" s="1"/>
  <c r="T65" i="1"/>
  <c r="BQ64" i="1"/>
  <c r="BR64" i="1" s="1"/>
  <c r="CE64" i="1" s="1"/>
  <c r="BG64" i="1"/>
  <c r="AW64" i="1"/>
  <c r="AM64" i="1"/>
  <c r="AL64" i="1" s="1"/>
  <c r="AC64" i="1"/>
  <c r="AA64" i="1"/>
  <c r="Z64" i="1"/>
  <c r="Y64" i="1"/>
  <c r="X64" i="1"/>
  <c r="W64" i="1"/>
  <c r="U64" i="1"/>
  <c r="T64" i="1"/>
  <c r="BQ63" i="1"/>
  <c r="BP63" i="1" s="1"/>
  <c r="BG63" i="1"/>
  <c r="AW63" i="1"/>
  <c r="AX63" i="1" s="1"/>
  <c r="CC63" i="1" s="1"/>
  <c r="AM63" i="1"/>
  <c r="AL63" i="1" s="1"/>
  <c r="AC63" i="1"/>
  <c r="AA63" i="1"/>
  <c r="Z63" i="1"/>
  <c r="Y63" i="1"/>
  <c r="X63" i="1"/>
  <c r="W63" i="1"/>
  <c r="U63" i="1"/>
  <c r="T63" i="1"/>
  <c r="BQ62" i="1"/>
  <c r="BP62" i="1" s="1"/>
  <c r="BG62" i="1"/>
  <c r="AW62" i="1"/>
  <c r="AX62" i="1" s="1"/>
  <c r="CC62" i="1" s="1"/>
  <c r="AM62" i="1"/>
  <c r="AC62" i="1"/>
  <c r="AD62" i="1" s="1"/>
  <c r="CA62" i="1" s="1"/>
  <c r="AA62" i="1"/>
  <c r="Z62" i="1"/>
  <c r="Y62" i="1"/>
  <c r="X62" i="1"/>
  <c r="W62" i="1"/>
  <c r="U62" i="1"/>
  <c r="N62" i="1" s="1"/>
  <c r="T62" i="1"/>
  <c r="BQ61" i="1"/>
  <c r="BR61" i="1" s="1"/>
  <c r="CE61" i="1" s="1"/>
  <c r="BH61" i="1"/>
  <c r="CD61" i="1" s="1"/>
  <c r="BG61" i="1"/>
  <c r="BF61" i="1"/>
  <c r="AW61" i="1"/>
  <c r="AM61" i="1"/>
  <c r="AN61" i="1" s="1"/>
  <c r="CB61" i="1" s="1"/>
  <c r="AC61" i="1"/>
  <c r="AA61" i="1"/>
  <c r="Z61" i="1"/>
  <c r="Y61" i="1"/>
  <c r="X61" i="1"/>
  <c r="W61" i="1"/>
  <c r="V61" i="1" s="1"/>
  <c r="U61" i="1"/>
  <c r="N61" i="1" s="1"/>
  <c r="T61" i="1"/>
  <c r="BQ60" i="1"/>
  <c r="BR60" i="1" s="1"/>
  <c r="CE60" i="1" s="1"/>
  <c r="BG60" i="1"/>
  <c r="AW60" i="1"/>
  <c r="AV60" i="1" s="1"/>
  <c r="AM60" i="1"/>
  <c r="AL60" i="1" s="1"/>
  <c r="AC60" i="1"/>
  <c r="AA60" i="1"/>
  <c r="Z60" i="1"/>
  <c r="Y60" i="1"/>
  <c r="X60" i="1"/>
  <c r="W60" i="1"/>
  <c r="U60" i="1"/>
  <c r="T60" i="1"/>
  <c r="BQ59" i="1"/>
  <c r="BG59" i="1"/>
  <c r="BH59" i="1" s="1"/>
  <c r="CD59" i="1" s="1"/>
  <c r="AW59" i="1"/>
  <c r="AN59" i="1"/>
  <c r="CB59" i="1" s="1"/>
  <c r="AM59" i="1"/>
  <c r="AL59" i="1" s="1"/>
  <c r="AC59" i="1"/>
  <c r="AB59" i="1" s="1"/>
  <c r="AA59" i="1"/>
  <c r="Z59" i="1"/>
  <c r="Y59" i="1"/>
  <c r="X59" i="1"/>
  <c r="W59" i="1"/>
  <c r="U59" i="1"/>
  <c r="R59" i="1" s="1"/>
  <c r="T59" i="1"/>
  <c r="BQ58" i="1"/>
  <c r="BP58" i="1" s="1"/>
  <c r="BG58" i="1"/>
  <c r="BH58" i="1" s="1"/>
  <c r="CD58" i="1" s="1"/>
  <c r="AW58" i="1"/>
  <c r="AV58" i="1" s="1"/>
  <c r="AM58" i="1"/>
  <c r="AC58" i="1"/>
  <c r="AB58" i="1" s="1"/>
  <c r="AA58" i="1"/>
  <c r="Z58" i="1"/>
  <c r="Y58" i="1"/>
  <c r="X58" i="1"/>
  <c r="W58" i="1"/>
  <c r="U58" i="1"/>
  <c r="N58" i="1" s="1"/>
  <c r="T58" i="1"/>
  <c r="BQ57" i="1"/>
  <c r="BG57" i="1"/>
  <c r="BH57" i="1" s="1"/>
  <c r="CD57" i="1" s="1"/>
  <c r="AW57" i="1"/>
  <c r="AX57" i="1" s="1"/>
  <c r="CC57" i="1" s="1"/>
  <c r="AM57" i="1"/>
  <c r="AN57" i="1" s="1"/>
  <c r="CB57" i="1" s="1"/>
  <c r="AC57" i="1"/>
  <c r="AA57" i="1"/>
  <c r="Z57" i="1"/>
  <c r="Y57" i="1"/>
  <c r="X57" i="1"/>
  <c r="W57" i="1"/>
  <c r="U57" i="1"/>
  <c r="N57" i="1" s="1"/>
  <c r="T57" i="1"/>
  <c r="BQ56" i="1"/>
  <c r="BR56" i="1" s="1"/>
  <c r="CE56" i="1" s="1"/>
  <c r="BG56" i="1"/>
  <c r="AW56" i="1"/>
  <c r="AX56" i="1" s="1"/>
  <c r="CC56" i="1" s="1"/>
  <c r="AM56" i="1"/>
  <c r="AN56" i="1" s="1"/>
  <c r="CB56" i="1" s="1"/>
  <c r="AC56" i="1"/>
  <c r="AD56" i="1" s="1"/>
  <c r="CA56" i="1" s="1"/>
  <c r="AA56" i="1"/>
  <c r="Z56" i="1"/>
  <c r="Y56" i="1"/>
  <c r="X56" i="1"/>
  <c r="W56" i="1"/>
  <c r="U56" i="1"/>
  <c r="T56" i="1"/>
  <c r="BQ55" i="1"/>
  <c r="BR55" i="1" s="1"/>
  <c r="CE55" i="1" s="1"/>
  <c r="BG55" i="1"/>
  <c r="BF55" i="1" s="1"/>
  <c r="AW55" i="1"/>
  <c r="AM55" i="1"/>
  <c r="AL55" i="1" s="1"/>
  <c r="AC55" i="1"/>
  <c r="AD55" i="1" s="1"/>
  <c r="CA55" i="1" s="1"/>
  <c r="AA55" i="1"/>
  <c r="Z55" i="1"/>
  <c r="Y55" i="1"/>
  <c r="X55" i="1"/>
  <c r="W55" i="1"/>
  <c r="U55" i="1"/>
  <c r="T55" i="1"/>
  <c r="BQ54" i="1"/>
  <c r="BG54" i="1"/>
  <c r="BH54" i="1" s="1"/>
  <c r="CD54" i="1" s="1"/>
  <c r="AW54" i="1"/>
  <c r="AM54" i="1"/>
  <c r="AC54" i="1"/>
  <c r="AA54" i="1"/>
  <c r="Z54" i="1"/>
  <c r="Y54" i="1"/>
  <c r="X54" i="1"/>
  <c r="W54" i="1"/>
  <c r="U54" i="1"/>
  <c r="N54" i="1" s="1"/>
  <c r="T54" i="1"/>
  <c r="BQ53" i="1"/>
  <c r="BG53" i="1"/>
  <c r="AW53" i="1"/>
  <c r="AX53" i="1" s="1"/>
  <c r="CC53" i="1" s="1"/>
  <c r="AM53" i="1"/>
  <c r="AC53" i="1"/>
  <c r="AA53" i="1"/>
  <c r="Z53" i="1"/>
  <c r="Y53" i="1"/>
  <c r="X53" i="1"/>
  <c r="W53" i="1"/>
  <c r="U53" i="1"/>
  <c r="N53" i="1" s="1"/>
  <c r="T53" i="1"/>
  <c r="BQ52" i="1"/>
  <c r="BG52" i="1"/>
  <c r="AW52" i="1"/>
  <c r="AM52" i="1"/>
  <c r="AN52" i="1" s="1"/>
  <c r="CB52" i="1" s="1"/>
  <c r="AC52" i="1"/>
  <c r="AA52" i="1"/>
  <c r="Z52" i="1"/>
  <c r="Y52" i="1"/>
  <c r="X52" i="1"/>
  <c r="W52" i="1"/>
  <c r="U52" i="1"/>
  <c r="T52" i="1"/>
  <c r="BQ51" i="1"/>
  <c r="BR51" i="1" s="1"/>
  <c r="CE51" i="1" s="1"/>
  <c r="BG51" i="1"/>
  <c r="BH51" i="1" s="1"/>
  <c r="CD51" i="1" s="1"/>
  <c r="AW51" i="1"/>
  <c r="AM51" i="1"/>
  <c r="AN51" i="1" s="1"/>
  <c r="CB51" i="1" s="1"/>
  <c r="AC51" i="1"/>
  <c r="AD51" i="1" s="1"/>
  <c r="CA51" i="1" s="1"/>
  <c r="AA51" i="1"/>
  <c r="Z51" i="1"/>
  <c r="Y51" i="1"/>
  <c r="X51" i="1"/>
  <c r="W51" i="1"/>
  <c r="U51" i="1"/>
  <c r="T51" i="1"/>
  <c r="BQ50" i="1"/>
  <c r="BG50" i="1"/>
  <c r="BH50" i="1" s="1"/>
  <c r="CD50" i="1" s="1"/>
  <c r="AW50" i="1"/>
  <c r="AM50" i="1"/>
  <c r="AC50" i="1"/>
  <c r="AA50" i="1"/>
  <c r="Z50" i="1"/>
  <c r="Y50" i="1"/>
  <c r="X50" i="1"/>
  <c r="W50" i="1"/>
  <c r="U50" i="1"/>
  <c r="N50" i="1" s="1"/>
  <c r="T50" i="1"/>
  <c r="BQ49" i="1"/>
  <c r="BG49" i="1"/>
  <c r="AW49" i="1"/>
  <c r="AX49" i="1" s="1"/>
  <c r="CC49" i="1" s="1"/>
  <c r="AM49" i="1"/>
  <c r="AC49" i="1"/>
  <c r="AA49" i="1"/>
  <c r="Z49" i="1"/>
  <c r="Y49" i="1"/>
  <c r="X49" i="1"/>
  <c r="W49" i="1"/>
  <c r="U49" i="1"/>
  <c r="N49" i="1" s="1"/>
  <c r="T49" i="1"/>
  <c r="BQ48" i="1"/>
  <c r="BG48" i="1"/>
  <c r="AW48" i="1"/>
  <c r="AM48" i="1"/>
  <c r="AN48" i="1" s="1"/>
  <c r="CB48" i="1" s="1"/>
  <c r="AC48" i="1"/>
  <c r="AA48" i="1"/>
  <c r="Z48" i="1"/>
  <c r="Y48" i="1"/>
  <c r="X48" i="1"/>
  <c r="W48" i="1"/>
  <c r="U48" i="1"/>
  <c r="T48" i="1"/>
  <c r="BQ47" i="1"/>
  <c r="BR47" i="1" s="1"/>
  <c r="CE47" i="1" s="1"/>
  <c r="BG47" i="1"/>
  <c r="BF47" i="1" s="1"/>
  <c r="AW47" i="1"/>
  <c r="AM47" i="1"/>
  <c r="AL47" i="1" s="1"/>
  <c r="AC47" i="1"/>
  <c r="AD47" i="1" s="1"/>
  <c r="CA47" i="1" s="1"/>
  <c r="AA47" i="1"/>
  <c r="Z47" i="1"/>
  <c r="Y47" i="1"/>
  <c r="X47" i="1"/>
  <c r="W47" i="1"/>
  <c r="U47" i="1"/>
  <c r="T47" i="1"/>
  <c r="BQ46" i="1"/>
  <c r="BR46" i="1" s="1"/>
  <c r="CE46" i="1" s="1"/>
  <c r="BG46" i="1"/>
  <c r="BH46" i="1" s="1"/>
  <c r="CD46" i="1" s="1"/>
  <c r="AW46" i="1"/>
  <c r="AX46" i="1" s="1"/>
  <c r="CC46" i="1" s="1"/>
  <c r="AM46" i="1"/>
  <c r="AC46" i="1"/>
  <c r="AD46" i="1" s="1"/>
  <c r="CA46" i="1" s="1"/>
  <c r="AA46" i="1"/>
  <c r="Z46" i="1"/>
  <c r="Y46" i="1"/>
  <c r="X46" i="1"/>
  <c r="W46" i="1"/>
  <c r="U46" i="1"/>
  <c r="N46" i="1" s="1"/>
  <c r="T46" i="1"/>
  <c r="BQ45" i="1"/>
  <c r="BH45" i="1"/>
  <c r="CD45" i="1" s="1"/>
  <c r="BG45" i="1"/>
  <c r="BF45" i="1"/>
  <c r="AW45" i="1"/>
  <c r="AX45" i="1" s="1"/>
  <c r="CC45" i="1" s="1"/>
  <c r="AN45" i="1"/>
  <c r="CB45" i="1" s="1"/>
  <c r="AM45" i="1"/>
  <c r="AL45" i="1"/>
  <c r="AC45" i="1"/>
  <c r="AA45" i="1"/>
  <c r="Z45" i="1"/>
  <c r="Y45" i="1"/>
  <c r="X45" i="1"/>
  <c r="W45" i="1"/>
  <c r="U45" i="1"/>
  <c r="N45" i="1" s="1"/>
  <c r="T45" i="1"/>
  <c r="BQ44" i="1"/>
  <c r="BP44" i="1" s="1"/>
  <c r="BG44" i="1"/>
  <c r="AW44" i="1"/>
  <c r="AV44" i="1" s="1"/>
  <c r="AM44" i="1"/>
  <c r="AN44" i="1" s="1"/>
  <c r="CB44" i="1" s="1"/>
  <c r="AC44" i="1"/>
  <c r="AB44" i="1" s="1"/>
  <c r="AA44" i="1"/>
  <c r="Z44" i="1"/>
  <c r="Y44" i="1"/>
  <c r="X44" i="1"/>
  <c r="W44" i="1"/>
  <c r="U44" i="1"/>
  <c r="T44" i="1"/>
  <c r="BQ43" i="1"/>
  <c r="BR43" i="1" s="1"/>
  <c r="CE43" i="1" s="1"/>
  <c r="BG43" i="1"/>
  <c r="BF43" i="1" s="1"/>
  <c r="AW43" i="1"/>
  <c r="AM43" i="1"/>
  <c r="AL43" i="1" s="1"/>
  <c r="AC43" i="1"/>
  <c r="AD43" i="1" s="1"/>
  <c r="CA43" i="1" s="1"/>
  <c r="AA43" i="1"/>
  <c r="Z43" i="1"/>
  <c r="Y43" i="1"/>
  <c r="X43" i="1"/>
  <c r="W43" i="1"/>
  <c r="U43" i="1"/>
  <c r="T43" i="1"/>
  <c r="BQ42" i="1"/>
  <c r="BR42" i="1" s="1"/>
  <c r="CE42" i="1" s="1"/>
  <c r="BG42" i="1"/>
  <c r="BH42" i="1" s="1"/>
  <c r="CD42" i="1" s="1"/>
  <c r="AW42" i="1"/>
  <c r="AX42" i="1" s="1"/>
  <c r="CC42" i="1" s="1"/>
  <c r="AM42" i="1"/>
  <c r="AC42" i="1"/>
  <c r="AD42" i="1" s="1"/>
  <c r="CA42" i="1" s="1"/>
  <c r="AA42" i="1"/>
  <c r="Z42" i="1"/>
  <c r="Y42" i="1"/>
  <c r="X42" i="1"/>
  <c r="W42" i="1"/>
  <c r="U42" i="1"/>
  <c r="N42" i="1" s="1"/>
  <c r="T42" i="1"/>
  <c r="BQ41" i="1"/>
  <c r="BG41" i="1"/>
  <c r="BF41" i="1" s="1"/>
  <c r="AW41" i="1"/>
  <c r="AX41" i="1" s="1"/>
  <c r="CC41" i="1" s="1"/>
  <c r="AN41" i="1"/>
  <c r="CB41" i="1" s="1"/>
  <c r="AM41" i="1"/>
  <c r="AL41" i="1" s="1"/>
  <c r="AC41" i="1"/>
  <c r="AA41" i="1"/>
  <c r="Z41" i="1"/>
  <c r="Y41" i="1"/>
  <c r="X41" i="1"/>
  <c r="W41" i="1"/>
  <c r="U41" i="1"/>
  <c r="N41" i="1" s="1"/>
  <c r="T41" i="1"/>
  <c r="BQ40" i="1"/>
  <c r="BP40" i="1" s="1"/>
  <c r="BG40" i="1"/>
  <c r="AW40" i="1"/>
  <c r="AV40" i="1" s="1"/>
  <c r="AM40" i="1"/>
  <c r="AN40" i="1" s="1"/>
  <c r="CB40" i="1" s="1"/>
  <c r="AC40" i="1"/>
  <c r="AB40" i="1" s="1"/>
  <c r="AA40" i="1"/>
  <c r="Z40" i="1"/>
  <c r="Y40" i="1"/>
  <c r="X40" i="1"/>
  <c r="W40" i="1"/>
  <c r="U40" i="1"/>
  <c r="T40" i="1"/>
  <c r="BQ39" i="1"/>
  <c r="BR39" i="1" s="1"/>
  <c r="CE39" i="1" s="1"/>
  <c r="BG39" i="1"/>
  <c r="AW39" i="1"/>
  <c r="AM39" i="1"/>
  <c r="AC39" i="1"/>
  <c r="AD39" i="1" s="1"/>
  <c r="CA39" i="1" s="1"/>
  <c r="AA39" i="1"/>
  <c r="Z39" i="1"/>
  <c r="Y39" i="1"/>
  <c r="X39" i="1"/>
  <c r="W39" i="1"/>
  <c r="U39" i="1"/>
  <c r="T39" i="1"/>
  <c r="BQ38" i="1"/>
  <c r="BR38" i="1" s="1"/>
  <c r="CE38" i="1" s="1"/>
  <c r="BP38" i="1"/>
  <c r="BG38" i="1"/>
  <c r="BH38" i="1" s="1"/>
  <c r="CD38" i="1" s="1"/>
  <c r="AW38" i="1"/>
  <c r="AX38" i="1" s="1"/>
  <c r="CC38" i="1" s="1"/>
  <c r="AV38" i="1"/>
  <c r="AM38" i="1"/>
  <c r="AC38" i="1"/>
  <c r="AD38" i="1" s="1"/>
  <c r="CA38" i="1" s="1"/>
  <c r="AB38" i="1"/>
  <c r="AA38" i="1"/>
  <c r="Z38" i="1"/>
  <c r="Y38" i="1"/>
  <c r="X38" i="1"/>
  <c r="W38" i="1"/>
  <c r="U38" i="1"/>
  <c r="N38" i="1" s="1"/>
  <c r="T38" i="1"/>
  <c r="BQ37" i="1"/>
  <c r="BG37" i="1"/>
  <c r="BF37" i="1" s="1"/>
  <c r="AW37" i="1"/>
  <c r="AX37" i="1" s="1"/>
  <c r="CC37" i="1" s="1"/>
  <c r="AM37" i="1"/>
  <c r="AL37" i="1" s="1"/>
  <c r="AC37" i="1"/>
  <c r="AA37" i="1"/>
  <c r="Z37" i="1"/>
  <c r="Y37" i="1"/>
  <c r="X37" i="1"/>
  <c r="W37" i="1"/>
  <c r="U37" i="1"/>
  <c r="N37" i="1" s="1"/>
  <c r="T37" i="1"/>
  <c r="BQ36" i="1"/>
  <c r="BP36" i="1" s="1"/>
  <c r="BG36" i="1"/>
  <c r="AW36" i="1"/>
  <c r="AV36" i="1" s="1"/>
  <c r="AM36" i="1"/>
  <c r="AN36" i="1" s="1"/>
  <c r="CB36" i="1" s="1"/>
  <c r="AC36" i="1"/>
  <c r="AB36" i="1" s="1"/>
  <c r="AA36" i="1"/>
  <c r="Z36" i="1"/>
  <c r="Y36" i="1"/>
  <c r="X36" i="1"/>
  <c r="V36" i="1" s="1"/>
  <c r="W36" i="1"/>
  <c r="U36" i="1"/>
  <c r="T36" i="1"/>
  <c r="BQ35" i="1"/>
  <c r="BR35" i="1" s="1"/>
  <c r="CE35" i="1" s="1"/>
  <c r="BG35" i="1"/>
  <c r="BF35" i="1" s="1"/>
  <c r="AW35" i="1"/>
  <c r="AN35" i="1"/>
  <c r="CB35" i="1" s="1"/>
  <c r="AM35" i="1"/>
  <c r="AL35" i="1" s="1"/>
  <c r="AC35" i="1"/>
  <c r="AD35" i="1" s="1"/>
  <c r="CA35" i="1" s="1"/>
  <c r="AA35" i="1"/>
  <c r="Z35" i="1"/>
  <c r="Y35" i="1"/>
  <c r="X35" i="1"/>
  <c r="W35" i="1"/>
  <c r="U35" i="1"/>
  <c r="T35" i="1"/>
  <c r="BQ34" i="1"/>
  <c r="BP34" i="1" s="1"/>
  <c r="BG34" i="1"/>
  <c r="BH34" i="1" s="1"/>
  <c r="CD34" i="1" s="1"/>
  <c r="AW34" i="1"/>
  <c r="AV34" i="1" s="1"/>
  <c r="AM34" i="1"/>
  <c r="AC34" i="1"/>
  <c r="AB34" i="1" s="1"/>
  <c r="AA34" i="1"/>
  <c r="Z34" i="1"/>
  <c r="Y34" i="1"/>
  <c r="X34" i="1"/>
  <c r="W34" i="1"/>
  <c r="U34" i="1"/>
  <c r="N34" i="1" s="1"/>
  <c r="T34" i="1"/>
  <c r="BQ33" i="1"/>
  <c r="BG33" i="1"/>
  <c r="BH33" i="1" s="1"/>
  <c r="CD33" i="1" s="1"/>
  <c r="BF33" i="1"/>
  <c r="AW33" i="1"/>
  <c r="AX33" i="1" s="1"/>
  <c r="CC33" i="1" s="1"/>
  <c r="AM33" i="1"/>
  <c r="AN33" i="1" s="1"/>
  <c r="CB33" i="1" s="1"/>
  <c r="AC33" i="1"/>
  <c r="AA33" i="1"/>
  <c r="Z33" i="1"/>
  <c r="Y33" i="1"/>
  <c r="X33" i="1"/>
  <c r="W33" i="1"/>
  <c r="U33" i="1"/>
  <c r="N33" i="1" s="1"/>
  <c r="T33" i="1"/>
  <c r="BQ32" i="1"/>
  <c r="BP32" i="1" s="1"/>
  <c r="BG32" i="1"/>
  <c r="AW32" i="1"/>
  <c r="AV32" i="1" s="1"/>
  <c r="AM32" i="1"/>
  <c r="AN32" i="1" s="1"/>
  <c r="CB32" i="1" s="1"/>
  <c r="AC32" i="1"/>
  <c r="AB32" i="1" s="1"/>
  <c r="AA32" i="1"/>
  <c r="Z32" i="1"/>
  <c r="Y32" i="1"/>
  <c r="X32" i="1"/>
  <c r="W32" i="1"/>
  <c r="U32" i="1"/>
  <c r="T32" i="1"/>
  <c r="BQ31" i="1"/>
  <c r="BR31" i="1" s="1"/>
  <c r="CE31" i="1" s="1"/>
  <c r="BG31" i="1"/>
  <c r="AW31" i="1"/>
  <c r="AM31" i="1"/>
  <c r="AC31" i="1"/>
  <c r="AA31" i="1"/>
  <c r="Z31" i="1"/>
  <c r="Y31" i="1"/>
  <c r="X31" i="1"/>
  <c r="W31" i="1"/>
  <c r="U31" i="1"/>
  <c r="T31" i="1"/>
  <c r="BQ30" i="1"/>
  <c r="BP30" i="1" s="1"/>
  <c r="BG30" i="1"/>
  <c r="AW30" i="1"/>
  <c r="AV30" i="1" s="1"/>
  <c r="AM30" i="1"/>
  <c r="AC30" i="1"/>
  <c r="AB30" i="1" s="1"/>
  <c r="AA30" i="1"/>
  <c r="Z30" i="1"/>
  <c r="Y30" i="1"/>
  <c r="X30" i="1"/>
  <c r="V30" i="1" s="1"/>
  <c r="W30" i="1"/>
  <c r="U30" i="1"/>
  <c r="T30" i="1"/>
  <c r="BQ29" i="1"/>
  <c r="BG29" i="1"/>
  <c r="AW29" i="1"/>
  <c r="AM29" i="1"/>
  <c r="AC29" i="1"/>
  <c r="AA29" i="1"/>
  <c r="Z29" i="1"/>
  <c r="Y29" i="1"/>
  <c r="X29" i="1"/>
  <c r="D9" i="7" s="1"/>
  <c r="W29" i="1"/>
  <c r="U29" i="1"/>
  <c r="N29" i="1" s="1"/>
  <c r="T29" i="1"/>
  <c r="BQ28" i="1"/>
  <c r="BR28" i="1" s="1"/>
  <c r="CE28" i="1" s="1"/>
  <c r="BG28" i="1"/>
  <c r="AW28" i="1"/>
  <c r="AX28" i="1" s="1"/>
  <c r="CC28" i="1" s="1"/>
  <c r="AV28" i="1"/>
  <c r="AM28" i="1"/>
  <c r="AC28" i="1"/>
  <c r="AD28" i="1" s="1"/>
  <c r="CA28" i="1" s="1"/>
  <c r="AA28" i="1"/>
  <c r="Z28" i="1"/>
  <c r="Y28" i="1"/>
  <c r="X28" i="1"/>
  <c r="W28" i="1"/>
  <c r="V28" i="1" s="1"/>
  <c r="U28" i="1"/>
  <c r="D8" i="7" s="1"/>
  <c r="T28" i="1"/>
  <c r="Z27" i="1"/>
  <c r="Y27" i="1"/>
  <c r="W27" i="1"/>
  <c r="V27" i="1"/>
  <c r="T27" i="1"/>
  <c r="R27" i="1" s="1"/>
  <c r="BQ26" i="1"/>
  <c r="BG26" i="1"/>
  <c r="AW26" i="1"/>
  <c r="AM26" i="1"/>
  <c r="AC26" i="1"/>
  <c r="AA26" i="1"/>
  <c r="Z26" i="1"/>
  <c r="Y26" i="1"/>
  <c r="X26" i="1"/>
  <c r="W26" i="1"/>
  <c r="U26" i="1"/>
  <c r="T26" i="1"/>
  <c r="BQ25" i="1"/>
  <c r="BG25" i="1"/>
  <c r="AW25" i="1"/>
  <c r="AM25" i="1"/>
  <c r="AC25" i="1"/>
  <c r="AA25" i="1"/>
  <c r="Z25" i="1"/>
  <c r="Y25" i="1"/>
  <c r="X25" i="1"/>
  <c r="W25" i="1"/>
  <c r="U25" i="1"/>
  <c r="N25" i="1" s="1"/>
  <c r="T25" i="1"/>
  <c r="BQ24" i="1"/>
  <c r="BG24" i="1"/>
  <c r="BF24" i="1" s="1"/>
  <c r="AW24" i="1"/>
  <c r="AM24" i="1"/>
  <c r="AL24" i="1" s="1"/>
  <c r="AC24" i="1"/>
  <c r="AA24" i="1"/>
  <c r="Z24" i="1"/>
  <c r="Y24" i="1"/>
  <c r="X24" i="1"/>
  <c r="W24" i="1"/>
  <c r="U24" i="1"/>
  <c r="N24" i="1" s="1"/>
  <c r="T24" i="1"/>
  <c r="BQ23" i="1"/>
  <c r="BG23" i="1"/>
  <c r="AX23" i="1"/>
  <c r="CC23" i="1" s="1"/>
  <c r="AV23" i="1"/>
  <c r="AM23" i="1"/>
  <c r="AC23" i="1"/>
  <c r="AA23" i="1"/>
  <c r="Z23" i="1"/>
  <c r="Y23" i="1"/>
  <c r="X23" i="1"/>
  <c r="W23" i="1"/>
  <c r="U23" i="1"/>
  <c r="T23" i="1"/>
  <c r="R23" i="1" s="1"/>
  <c r="N23" i="1"/>
  <c r="BQ22" i="1"/>
  <c r="BG22" i="1"/>
  <c r="BH22" i="1" s="1"/>
  <c r="CD22" i="1" s="1"/>
  <c r="BF22" i="1"/>
  <c r="AW22" i="1"/>
  <c r="AM22" i="1"/>
  <c r="AN22" i="1" s="1"/>
  <c r="CB22" i="1" s="1"/>
  <c r="AC22" i="1"/>
  <c r="AA22" i="1"/>
  <c r="Z22" i="1"/>
  <c r="Y22" i="1"/>
  <c r="X22" i="1"/>
  <c r="W22" i="1"/>
  <c r="U22" i="1"/>
  <c r="T22" i="1"/>
  <c r="BQ21" i="1"/>
  <c r="BG21" i="1"/>
  <c r="BF21" i="1" s="1"/>
  <c r="AW21" i="1"/>
  <c r="AM21" i="1"/>
  <c r="AL21" i="1" s="1"/>
  <c r="AC21" i="1"/>
  <c r="AA21" i="1"/>
  <c r="Z21" i="1"/>
  <c r="Y21" i="1"/>
  <c r="X21" i="1"/>
  <c r="W21" i="1"/>
  <c r="U21" i="1"/>
  <c r="N21" i="1" s="1"/>
  <c r="T21" i="1"/>
  <c r="BQ20" i="1"/>
  <c r="BG20" i="1"/>
  <c r="AW20" i="1"/>
  <c r="AM20" i="1"/>
  <c r="AC20" i="1"/>
  <c r="AA20" i="1"/>
  <c r="Z20" i="1"/>
  <c r="Y20" i="1"/>
  <c r="X20" i="1"/>
  <c r="W20" i="1"/>
  <c r="U20" i="1"/>
  <c r="N20" i="1" s="1"/>
  <c r="T20" i="1"/>
  <c r="BQ19" i="1"/>
  <c r="BG19" i="1"/>
  <c r="AW19" i="1"/>
  <c r="AM19" i="1"/>
  <c r="AC19" i="1"/>
  <c r="AA19" i="1"/>
  <c r="Z19" i="1"/>
  <c r="Y19" i="1"/>
  <c r="X19" i="1"/>
  <c r="W19" i="1"/>
  <c r="U19" i="1"/>
  <c r="T19" i="1"/>
  <c r="BQ18" i="1"/>
  <c r="BG18" i="1"/>
  <c r="AW18" i="1"/>
  <c r="AM18" i="1"/>
  <c r="AC18" i="1"/>
  <c r="AA18" i="1"/>
  <c r="Z18" i="1"/>
  <c r="Y18" i="1"/>
  <c r="X18" i="1"/>
  <c r="W18" i="1"/>
  <c r="U18" i="1"/>
  <c r="N18" i="1" s="1"/>
  <c r="T18" i="1"/>
  <c r="BQ17" i="1"/>
  <c r="BG17" i="1"/>
  <c r="BF17" i="1" s="1"/>
  <c r="AW17" i="1"/>
  <c r="AM17" i="1"/>
  <c r="AL17" i="1" s="1"/>
  <c r="AC17" i="1"/>
  <c r="AA17" i="1"/>
  <c r="Z17" i="1"/>
  <c r="Y17" i="1"/>
  <c r="X17" i="1"/>
  <c r="W17" i="1"/>
  <c r="U17" i="1"/>
  <c r="N17" i="1" s="1"/>
  <c r="T17" i="1"/>
  <c r="BQ16" i="1"/>
  <c r="BR16" i="1" s="1"/>
  <c r="CE16" i="1" s="1"/>
  <c r="BP16" i="1"/>
  <c r="BG16" i="1"/>
  <c r="AW16" i="1"/>
  <c r="AX16" i="1" s="1"/>
  <c r="CC16" i="1" s="1"/>
  <c r="AV16" i="1"/>
  <c r="AM16" i="1"/>
  <c r="AC16" i="1"/>
  <c r="AD16" i="1" s="1"/>
  <c r="CA16" i="1" s="1"/>
  <c r="AB16" i="1"/>
  <c r="AA16" i="1"/>
  <c r="Z16" i="1"/>
  <c r="Y16" i="1"/>
  <c r="X16" i="1"/>
  <c r="W16" i="1"/>
  <c r="U16" i="1"/>
  <c r="N16" i="1" s="1"/>
  <c r="T16" i="1"/>
  <c r="BQ15" i="1"/>
  <c r="BG15" i="1"/>
  <c r="AW15" i="1"/>
  <c r="AM15" i="1"/>
  <c r="AC15" i="1"/>
  <c r="AA15" i="1"/>
  <c r="Z15" i="1"/>
  <c r="Y15" i="1"/>
  <c r="X15" i="1"/>
  <c r="W15" i="1"/>
  <c r="U15" i="1"/>
  <c r="T15" i="1"/>
  <c r="BQ14" i="1"/>
  <c r="BR14" i="1" s="1"/>
  <c r="CE14" i="1" s="1"/>
  <c r="BG14" i="1"/>
  <c r="AW14" i="1"/>
  <c r="AX14" i="1" s="1"/>
  <c r="CC14" i="1" s="1"/>
  <c r="AV14" i="1"/>
  <c r="AM14" i="1"/>
  <c r="AC14" i="1"/>
  <c r="AD14" i="1" s="1"/>
  <c r="CA14" i="1" s="1"/>
  <c r="AA14" i="1"/>
  <c r="Z14" i="1"/>
  <c r="Y14" i="1"/>
  <c r="X14" i="1"/>
  <c r="W14" i="1"/>
  <c r="U14" i="1"/>
  <c r="T14" i="1"/>
  <c r="R14" i="1" s="1"/>
  <c r="BQ13" i="1"/>
  <c r="BG13" i="1"/>
  <c r="BH13" i="1" s="1"/>
  <c r="CD13" i="1" s="1"/>
  <c r="AW13" i="1"/>
  <c r="AM13" i="1"/>
  <c r="AN13" i="1" s="1"/>
  <c r="CB13" i="1" s="1"/>
  <c r="AC13" i="1"/>
  <c r="AA13" i="1"/>
  <c r="Z13" i="1"/>
  <c r="Y13" i="1"/>
  <c r="X13" i="1"/>
  <c r="W13" i="1"/>
  <c r="U13" i="1"/>
  <c r="N13" i="1" s="1"/>
  <c r="T13" i="1"/>
  <c r="BQ12" i="1"/>
  <c r="BR12" i="1" s="1"/>
  <c r="CE12" i="1" s="1"/>
  <c r="BP12" i="1"/>
  <c r="BG12" i="1"/>
  <c r="AW12" i="1"/>
  <c r="AX12" i="1" s="1"/>
  <c r="CC12" i="1" s="1"/>
  <c r="AM12" i="1"/>
  <c r="AC12" i="1"/>
  <c r="AD12" i="1" s="1"/>
  <c r="CA12" i="1" s="1"/>
  <c r="AA12" i="1"/>
  <c r="Z12" i="1"/>
  <c r="Y12" i="1"/>
  <c r="X12" i="1"/>
  <c r="W12" i="1"/>
  <c r="V12" i="1"/>
  <c r="U12" i="1"/>
  <c r="T12" i="1"/>
  <c r="BQ11" i="1"/>
  <c r="BG11" i="1"/>
  <c r="AW11" i="1"/>
  <c r="AM11" i="1"/>
  <c r="AC11" i="1"/>
  <c r="AA11" i="1"/>
  <c r="Z11" i="1"/>
  <c r="Y11" i="1"/>
  <c r="X11" i="1"/>
  <c r="U11" i="1"/>
  <c r="T11" i="1"/>
  <c r="BY10" i="1"/>
  <c r="BX10" i="1"/>
  <c r="BW10" i="1"/>
  <c r="BU10" i="1"/>
  <c r="BT10" i="1"/>
  <c r="BS10" i="1"/>
  <c r="BO10" i="1"/>
  <c r="BN10" i="1"/>
  <c r="BM10" i="1"/>
  <c r="BK10" i="1"/>
  <c r="BJ10" i="1"/>
  <c r="BI10" i="1"/>
  <c r="BE10" i="1"/>
  <c r="BD10" i="1"/>
  <c r="BC10" i="1"/>
  <c r="BA10" i="1"/>
  <c r="AZ10" i="1"/>
  <c r="AY10" i="1"/>
  <c r="AU10" i="1"/>
  <c r="AT10" i="1"/>
  <c r="AS10" i="1"/>
  <c r="AQ10" i="1"/>
  <c r="AP10" i="1"/>
  <c r="AO10" i="1"/>
  <c r="AK10" i="1"/>
  <c r="AJ10" i="1"/>
  <c r="AI10" i="1"/>
  <c r="AG10" i="1"/>
  <c r="AF10" i="1"/>
  <c r="AE10" i="1"/>
  <c r="BR32" i="1" l="1"/>
  <c r="CE32" i="1" s="1"/>
  <c r="BH144" i="1"/>
  <c r="CD144" i="1" s="1"/>
  <c r="AX150" i="1"/>
  <c r="CC150" i="1" s="1"/>
  <c r="BR150" i="1"/>
  <c r="CE150" i="1" s="1"/>
  <c r="AD32" i="1"/>
  <c r="CA32" i="1" s="1"/>
  <c r="AX32" i="1"/>
  <c r="CC32" i="1" s="1"/>
  <c r="AN37" i="1"/>
  <c r="CB37" i="1" s="1"/>
  <c r="V58" i="1"/>
  <c r="BR93" i="1"/>
  <c r="CE93" i="1" s="1"/>
  <c r="N110" i="1"/>
  <c r="V34" i="1"/>
  <c r="V40" i="1"/>
  <c r="AX44" i="1"/>
  <c r="CC44" i="1" s="1"/>
  <c r="AN55" i="1"/>
  <c r="CB55" i="1" s="1"/>
  <c r="R82" i="1"/>
  <c r="AX91" i="1"/>
  <c r="CC91" i="1" s="1"/>
  <c r="BR95" i="1"/>
  <c r="CE95" i="1" s="1"/>
  <c r="BF98" i="1"/>
  <c r="AL106" i="1"/>
  <c r="V108" i="1"/>
  <c r="V111" i="1"/>
  <c r="V112" i="1"/>
  <c r="R118" i="1"/>
  <c r="V123" i="1"/>
  <c r="R125" i="1"/>
  <c r="AL130" i="1"/>
  <c r="V131" i="1"/>
  <c r="AB131" i="1"/>
  <c r="AB139" i="1"/>
  <c r="AX139" i="1"/>
  <c r="CC139" i="1" s="1"/>
  <c r="BP140" i="1"/>
  <c r="V148" i="1"/>
  <c r="R151" i="1"/>
  <c r="AD151" i="1"/>
  <c r="CA151" i="1" s="1"/>
  <c r="AL13" i="1"/>
  <c r="R28" i="1"/>
  <c r="Q28" i="1" s="1"/>
  <c r="BZ28" i="1" s="1"/>
  <c r="V47" i="1"/>
  <c r="V48" i="1"/>
  <c r="R60" i="1"/>
  <c r="V63" i="1"/>
  <c r="BF65" i="1"/>
  <c r="AL98" i="1"/>
  <c r="V99" i="1"/>
  <c r="R120" i="1"/>
  <c r="S120" i="1" s="1"/>
  <c r="AL122" i="1"/>
  <c r="BP131" i="1"/>
  <c r="V132" i="1"/>
  <c r="V134" i="1"/>
  <c r="AV138" i="1"/>
  <c r="V142" i="1"/>
  <c r="V144" i="1"/>
  <c r="AV147" i="1"/>
  <c r="R148" i="1"/>
  <c r="N145" i="1"/>
  <c r="V14" i="1"/>
  <c r="AB14" i="1"/>
  <c r="V17" i="1"/>
  <c r="AN17" i="1"/>
  <c r="CB17" i="1" s="1"/>
  <c r="BH17" i="1"/>
  <c r="CD17" i="1" s="1"/>
  <c r="V20" i="1"/>
  <c r="V21" i="1"/>
  <c r="V22" i="1"/>
  <c r="V24" i="1"/>
  <c r="AN24" i="1"/>
  <c r="CB24" i="1" s="1"/>
  <c r="BH24" i="1"/>
  <c r="CD24" i="1" s="1"/>
  <c r="BP28" i="1"/>
  <c r="R33" i="1"/>
  <c r="AL33" i="1"/>
  <c r="V35" i="1"/>
  <c r="BH37" i="1"/>
  <c r="CD37" i="1" s="1"/>
  <c r="R40" i="1"/>
  <c r="BH41" i="1"/>
  <c r="CD41" i="1" s="1"/>
  <c r="V43" i="1"/>
  <c r="BR44" i="1"/>
  <c r="CE44" i="1" s="1"/>
  <c r="V55" i="1"/>
  <c r="R56" i="1"/>
  <c r="Q56" i="1" s="1"/>
  <c r="BZ56" i="1" s="1"/>
  <c r="AX60" i="1"/>
  <c r="CC60" i="1" s="1"/>
  <c r="AB62" i="1"/>
  <c r="R63" i="1"/>
  <c r="AN63" i="1"/>
  <c r="CB63" i="1" s="1"/>
  <c r="AL65" i="1"/>
  <c r="V68" i="1"/>
  <c r="BP68" i="1"/>
  <c r="V69" i="1"/>
  <c r="AD76" i="1"/>
  <c r="CA76" i="1" s="1"/>
  <c r="AX76" i="1"/>
  <c r="CC76" i="1" s="1"/>
  <c r="BR76" i="1"/>
  <c r="CE76" i="1" s="1"/>
  <c r="V80" i="1"/>
  <c r="V85" i="1"/>
  <c r="AN90" i="1"/>
  <c r="CB90" i="1" s="1"/>
  <c r="BH90" i="1"/>
  <c r="CD90" i="1" s="1"/>
  <c r="R92" i="1"/>
  <c r="S92" i="1" s="1"/>
  <c r="AL92" i="1"/>
  <c r="BF92" i="1"/>
  <c r="V93" i="1"/>
  <c r="AX103" i="1"/>
  <c r="CC103" i="1" s="1"/>
  <c r="BH108" i="1"/>
  <c r="CD108" i="1" s="1"/>
  <c r="AD118" i="1"/>
  <c r="CA118" i="1" s="1"/>
  <c r="BR141" i="1"/>
  <c r="CE141" i="1" s="1"/>
  <c r="V101" i="1"/>
  <c r="N107" i="1"/>
  <c r="AD111" i="1"/>
  <c r="CA111" i="1" s="1"/>
  <c r="BH112" i="1"/>
  <c r="CD112" i="1" s="1"/>
  <c r="BR122" i="1"/>
  <c r="CE122" i="1" s="1"/>
  <c r="BH132" i="1"/>
  <c r="CD132" i="1" s="1"/>
  <c r="V137" i="1"/>
  <c r="V146" i="1"/>
  <c r="N148" i="1"/>
  <c r="V151" i="1"/>
  <c r="AL155" i="1"/>
  <c r="AV12" i="1"/>
  <c r="BF13" i="1"/>
  <c r="BP14" i="1"/>
  <c r="AL22" i="1"/>
  <c r="Q27" i="1"/>
  <c r="AB28" i="1"/>
  <c r="BH35" i="1"/>
  <c r="CD35" i="1" s="1"/>
  <c r="V37" i="1"/>
  <c r="V41" i="1"/>
  <c r="AD44" i="1"/>
  <c r="CA44" i="1" s="1"/>
  <c r="R48" i="1"/>
  <c r="S48" i="1" s="1"/>
  <c r="R50" i="1"/>
  <c r="BH55" i="1"/>
  <c r="CD55" i="1" s="1"/>
  <c r="V56" i="1"/>
  <c r="AL67" i="1"/>
  <c r="R70" i="1"/>
  <c r="R74" i="1"/>
  <c r="N80" i="1"/>
  <c r="BP84" i="1"/>
  <c r="AV89" i="1"/>
  <c r="AD95" i="1"/>
  <c r="CA95" i="1" s="1"/>
  <c r="N99" i="1"/>
  <c r="AX107" i="1"/>
  <c r="CC107" i="1" s="1"/>
  <c r="V109" i="1"/>
  <c r="BP109" i="1"/>
  <c r="AN114" i="1"/>
  <c r="CB114" i="1" s="1"/>
  <c r="R115" i="1"/>
  <c r="S115" i="1" s="1"/>
  <c r="BR115" i="1"/>
  <c r="CE115" i="1" s="1"/>
  <c r="AB116" i="1"/>
  <c r="AN118" i="1"/>
  <c r="CB118" i="1" s="1"/>
  <c r="V122" i="1"/>
  <c r="AX124" i="1"/>
  <c r="CC124" i="1" s="1"/>
  <c r="V127" i="1"/>
  <c r="R135" i="1"/>
  <c r="R141" i="1"/>
  <c r="Q141" i="1" s="1"/>
  <c r="BZ141" i="1" s="1"/>
  <c r="AD141" i="1"/>
  <c r="CA141" i="1" s="1"/>
  <c r="AD147" i="1"/>
  <c r="CA147" i="1" s="1"/>
  <c r="BF152" i="1"/>
  <c r="BG10" i="1"/>
  <c r="BH21" i="1"/>
  <c r="CD21" i="1" s="1"/>
  <c r="N44" i="1"/>
  <c r="AN77" i="1"/>
  <c r="CB77" i="1" s="1"/>
  <c r="AL77" i="1"/>
  <c r="AD84" i="1"/>
  <c r="CA84" i="1" s="1"/>
  <c r="AB84" i="1"/>
  <c r="AL86" i="1"/>
  <c r="AN86" i="1"/>
  <c r="CB86" i="1" s="1"/>
  <c r="AL88" i="1"/>
  <c r="AN88" i="1"/>
  <c r="CB88" i="1" s="1"/>
  <c r="AN110" i="1"/>
  <c r="CB110" i="1" s="1"/>
  <c r="AL110" i="1"/>
  <c r="BP111" i="1"/>
  <c r="BR111" i="1"/>
  <c r="CE111" i="1" s="1"/>
  <c r="BP118" i="1"/>
  <c r="BR118" i="1"/>
  <c r="CE118" i="1" s="1"/>
  <c r="AX125" i="1"/>
  <c r="CC125" i="1" s="1"/>
  <c r="AV125" i="1"/>
  <c r="BH135" i="1"/>
  <c r="CD135" i="1" s="1"/>
  <c r="BF135" i="1"/>
  <c r="AV145" i="1"/>
  <c r="AX145" i="1"/>
  <c r="CC145" i="1" s="1"/>
  <c r="AD150" i="1"/>
  <c r="CA150" i="1" s="1"/>
  <c r="AB150" i="1"/>
  <c r="AN21" i="1"/>
  <c r="CB21" i="1" s="1"/>
  <c r="V16" i="1"/>
  <c r="N30" i="1"/>
  <c r="AD30" i="1"/>
  <c r="CA30" i="1" s="1"/>
  <c r="AX30" i="1"/>
  <c r="CC30" i="1" s="1"/>
  <c r="BR30" i="1"/>
  <c r="CE30" i="1" s="1"/>
  <c r="V32" i="1"/>
  <c r="AD34" i="1"/>
  <c r="CA34" i="1" s="1"/>
  <c r="AX34" i="1"/>
  <c r="CC34" i="1" s="1"/>
  <c r="BR34" i="1"/>
  <c r="CE34" i="1" s="1"/>
  <c r="N36" i="1"/>
  <c r="AD36" i="1"/>
  <c r="CA36" i="1" s="1"/>
  <c r="AX36" i="1"/>
  <c r="CC36" i="1" s="1"/>
  <c r="BR36" i="1"/>
  <c r="CE36" i="1" s="1"/>
  <c r="V38" i="1"/>
  <c r="R39" i="1"/>
  <c r="S39" i="1" s="1"/>
  <c r="N40" i="1"/>
  <c r="AD40" i="1"/>
  <c r="CA40" i="1" s="1"/>
  <c r="AX40" i="1"/>
  <c r="CC40" i="1" s="1"/>
  <c r="BR40" i="1"/>
  <c r="CE40" i="1" s="1"/>
  <c r="AN43" i="1"/>
  <c r="CB43" i="1" s="1"/>
  <c r="BH43" i="1"/>
  <c r="CD43" i="1" s="1"/>
  <c r="AN47" i="1"/>
  <c r="CB47" i="1" s="1"/>
  <c r="BH47" i="1"/>
  <c r="CD47" i="1" s="1"/>
  <c r="AD58" i="1"/>
  <c r="CA58" i="1" s="1"/>
  <c r="AX58" i="1"/>
  <c r="CC58" i="1" s="1"/>
  <c r="BR58" i="1"/>
  <c r="CE58" i="1" s="1"/>
  <c r="BR62" i="1"/>
  <c r="CE62" i="1" s="1"/>
  <c r="AN69" i="1"/>
  <c r="CB69" i="1" s="1"/>
  <c r="BH69" i="1"/>
  <c r="CD69" i="1" s="1"/>
  <c r="AV72" i="1"/>
  <c r="AX72" i="1"/>
  <c r="CC72" i="1" s="1"/>
  <c r="AX74" i="1"/>
  <c r="CC74" i="1" s="1"/>
  <c r="AV74" i="1"/>
  <c r="AV80" i="1"/>
  <c r="AX80" i="1"/>
  <c r="CC80" i="1" s="1"/>
  <c r="AX82" i="1"/>
  <c r="CC82" i="1" s="1"/>
  <c r="AV82" i="1"/>
  <c r="AV87" i="1"/>
  <c r="AX87" i="1"/>
  <c r="CC87" i="1" s="1"/>
  <c r="AB91" i="1"/>
  <c r="AD91" i="1"/>
  <c r="CA91" i="1" s="1"/>
  <c r="AN94" i="1"/>
  <c r="CB94" i="1" s="1"/>
  <c r="AL94" i="1"/>
  <c r="BF113" i="1"/>
  <c r="BH113" i="1"/>
  <c r="CD113" i="1" s="1"/>
  <c r="BF116" i="1"/>
  <c r="BH116" i="1"/>
  <c r="CD116" i="1" s="1"/>
  <c r="AL123" i="1"/>
  <c r="AN123" i="1"/>
  <c r="CB123" i="1" s="1"/>
  <c r="AD135" i="1"/>
  <c r="CA135" i="1" s="1"/>
  <c r="AB135" i="1"/>
  <c r="AD136" i="1"/>
  <c r="CA136" i="1" s="1"/>
  <c r="AB136" i="1"/>
  <c r="BH143" i="1"/>
  <c r="CD143" i="1" s="1"/>
  <c r="BF143" i="1"/>
  <c r="AD153" i="1"/>
  <c r="CA153" i="1" s="1"/>
  <c r="AB153" i="1"/>
  <c r="N12" i="1"/>
  <c r="R12" i="1"/>
  <c r="S12" i="1" s="1"/>
  <c r="R18" i="1"/>
  <c r="R25" i="1"/>
  <c r="N28" i="1"/>
  <c r="R32" i="1"/>
  <c r="Q32" i="1" s="1"/>
  <c r="BZ32" i="1" s="1"/>
  <c r="V33" i="1"/>
  <c r="R41" i="1"/>
  <c r="S41" i="1" s="1"/>
  <c r="V44" i="1"/>
  <c r="R46" i="1"/>
  <c r="S46" i="1" s="1"/>
  <c r="R51" i="1"/>
  <c r="S51" i="1" s="1"/>
  <c r="R52" i="1"/>
  <c r="R54" i="1"/>
  <c r="S54" i="1" s="1"/>
  <c r="V65" i="1"/>
  <c r="AV68" i="1"/>
  <c r="V73" i="1"/>
  <c r="V74" i="1"/>
  <c r="BH77" i="1"/>
  <c r="CD77" i="1" s="1"/>
  <c r="BF77" i="1"/>
  <c r="AV84" i="1"/>
  <c r="AX84" i="1"/>
  <c r="CC84" i="1" s="1"/>
  <c r="BF86" i="1"/>
  <c r="BH86" i="1"/>
  <c r="CD86" i="1" s="1"/>
  <c r="BP91" i="1"/>
  <c r="BR91" i="1"/>
  <c r="CE91" i="1" s="1"/>
  <c r="AL104" i="1"/>
  <c r="AN104" i="1"/>
  <c r="CB104" i="1" s="1"/>
  <c r="BH110" i="1"/>
  <c r="CD110" i="1" s="1"/>
  <c r="BF110" i="1"/>
  <c r="BP117" i="1"/>
  <c r="BR117" i="1"/>
  <c r="CE117" i="1" s="1"/>
  <c r="N119" i="1"/>
  <c r="R119" i="1"/>
  <c r="Q119" i="1" s="1"/>
  <c r="BZ119" i="1" s="1"/>
  <c r="AD125" i="1"/>
  <c r="CA125" i="1" s="1"/>
  <c r="AB125" i="1"/>
  <c r="BR125" i="1"/>
  <c r="CE125" i="1" s="1"/>
  <c r="BP125" i="1"/>
  <c r="AX131" i="1"/>
  <c r="CC131" i="1" s="1"/>
  <c r="AV131" i="1"/>
  <c r="AL132" i="1"/>
  <c r="AN132" i="1"/>
  <c r="CB132" i="1" s="1"/>
  <c r="BH134" i="1"/>
  <c r="CD134" i="1" s="1"/>
  <c r="BF134" i="1"/>
  <c r="BR145" i="1"/>
  <c r="CE145" i="1" s="1"/>
  <c r="BP145" i="1"/>
  <c r="R30" i="1"/>
  <c r="Q30" i="1" s="1"/>
  <c r="BZ30" i="1" s="1"/>
  <c r="N32" i="1"/>
  <c r="R36" i="1"/>
  <c r="R42" i="1"/>
  <c r="Q42" i="1" s="1"/>
  <c r="BZ42" i="1" s="1"/>
  <c r="R44" i="1"/>
  <c r="Q44" i="1" s="1"/>
  <c r="BZ44" i="1" s="1"/>
  <c r="V45" i="1"/>
  <c r="V52" i="1"/>
  <c r="Q59" i="1"/>
  <c r="BZ59" i="1" s="1"/>
  <c r="R61" i="1"/>
  <c r="S61" i="1" s="1"/>
  <c r="S63" i="1"/>
  <c r="V66" i="1"/>
  <c r="AB68" i="1"/>
  <c r="N91" i="1"/>
  <c r="AB93" i="1"/>
  <c r="AD93" i="1"/>
  <c r="CA93" i="1" s="1"/>
  <c r="BH94" i="1"/>
  <c r="CD94" i="1" s="1"/>
  <c r="BF94" i="1"/>
  <c r="AL96" i="1"/>
  <c r="AN96" i="1"/>
  <c r="CB96" i="1" s="1"/>
  <c r="BP107" i="1"/>
  <c r="BR107" i="1"/>
  <c r="CE107" i="1" s="1"/>
  <c r="BF114" i="1"/>
  <c r="BH114" i="1"/>
  <c r="CD114" i="1" s="1"/>
  <c r="AN117" i="1"/>
  <c r="CB117" i="1" s="1"/>
  <c r="AL117" i="1"/>
  <c r="BR120" i="1"/>
  <c r="CE120" i="1" s="1"/>
  <c r="BP120" i="1"/>
  <c r="AX142" i="1"/>
  <c r="CC142" i="1" s="1"/>
  <c r="AV142" i="1"/>
  <c r="BH149" i="1"/>
  <c r="CD149" i="1" s="1"/>
  <c r="BF149" i="1"/>
  <c r="N146" i="1"/>
  <c r="R156" i="1"/>
  <c r="S156" i="1" s="1"/>
  <c r="V75" i="1"/>
  <c r="V86" i="1"/>
  <c r="R89" i="1"/>
  <c r="Q89" i="1" s="1"/>
  <c r="BZ89" i="1" s="1"/>
  <c r="V91" i="1"/>
  <c r="AX95" i="1"/>
  <c r="CC95" i="1" s="1"/>
  <c r="AD99" i="1"/>
  <c r="CA99" i="1" s="1"/>
  <c r="V100" i="1"/>
  <c r="AN100" i="1"/>
  <c r="CB100" i="1" s="1"/>
  <c r="BH100" i="1"/>
  <c r="CD100" i="1" s="1"/>
  <c r="AN102" i="1"/>
  <c r="CB102" i="1" s="1"/>
  <c r="BH102" i="1"/>
  <c r="CD102" i="1" s="1"/>
  <c r="BR103" i="1"/>
  <c r="CE103" i="1" s="1"/>
  <c r="AD107" i="1"/>
  <c r="CA107" i="1" s="1"/>
  <c r="AN108" i="1"/>
  <c r="CB108" i="1" s="1"/>
  <c r="R110" i="1"/>
  <c r="Q110" i="1" s="1"/>
  <c r="BZ110" i="1" s="1"/>
  <c r="AN112" i="1"/>
  <c r="CB112" i="1" s="1"/>
  <c r="AX113" i="1"/>
  <c r="CC113" i="1" s="1"/>
  <c r="BR113" i="1"/>
  <c r="CE113" i="1" s="1"/>
  <c r="BR114" i="1"/>
  <c r="CE114" i="1" s="1"/>
  <c r="BH117" i="1"/>
  <c r="CD117" i="1" s="1"/>
  <c r="R121" i="1"/>
  <c r="S121" i="1" s="1"/>
  <c r="BH121" i="1"/>
  <c r="CD121" i="1" s="1"/>
  <c r="AD122" i="1"/>
  <c r="CA122" i="1" s="1"/>
  <c r="BH124" i="1"/>
  <c r="CD124" i="1" s="1"/>
  <c r="R127" i="1"/>
  <c r="AD129" i="1"/>
  <c r="CA129" i="1" s="1"/>
  <c r="AD133" i="1"/>
  <c r="CA133" i="1" s="1"/>
  <c r="AX133" i="1"/>
  <c r="CC133" i="1" s="1"/>
  <c r="BR133" i="1"/>
  <c r="CE133" i="1" s="1"/>
  <c r="BR136" i="1"/>
  <c r="CE136" i="1" s="1"/>
  <c r="V138" i="1"/>
  <c r="V143" i="1"/>
  <c r="V149" i="1"/>
  <c r="R152" i="1"/>
  <c r="V154" i="1"/>
  <c r="V155" i="1"/>
  <c r="V156" i="1"/>
  <c r="R159" i="1"/>
  <c r="S159" i="1" s="1"/>
  <c r="V67" i="1"/>
  <c r="V72" i="1"/>
  <c r="V77" i="1"/>
  <c r="R78" i="1"/>
  <c r="R80" i="1"/>
  <c r="Q80" i="1" s="1"/>
  <c r="BZ80" i="1" s="1"/>
  <c r="V83" i="1"/>
  <c r="R84" i="1"/>
  <c r="R85" i="1"/>
  <c r="V89" i="1"/>
  <c r="R93" i="1"/>
  <c r="S93" i="1" s="1"/>
  <c r="R97" i="1"/>
  <c r="R101" i="1"/>
  <c r="R105" i="1"/>
  <c r="S105" i="1" s="1"/>
  <c r="R109" i="1"/>
  <c r="S109" i="1" s="1"/>
  <c r="N111" i="1"/>
  <c r="V117" i="1"/>
  <c r="AV118" i="1"/>
  <c r="AV119" i="1"/>
  <c r="BF123" i="1"/>
  <c r="AL124" i="1"/>
  <c r="R131" i="1"/>
  <c r="S131" i="1" s="1"/>
  <c r="V133" i="1"/>
  <c r="R137" i="1"/>
  <c r="S137" i="1" s="1"/>
  <c r="R142" i="1"/>
  <c r="R143" i="1"/>
  <c r="Q143" i="1" s="1"/>
  <c r="BZ143" i="1" s="1"/>
  <c r="R146" i="1"/>
  <c r="Q146" i="1" s="1"/>
  <c r="BZ146" i="1" s="1"/>
  <c r="AB60" i="1"/>
  <c r="AD60" i="1"/>
  <c r="CA60" i="1" s="1"/>
  <c r="AB18" i="1"/>
  <c r="AD18" i="1"/>
  <c r="CA18" i="1" s="1"/>
  <c r="BP18" i="1"/>
  <c r="BR18" i="1"/>
  <c r="CE18" i="1" s="1"/>
  <c r="BF19" i="1"/>
  <c r="BH19" i="1"/>
  <c r="CD19" i="1" s="1"/>
  <c r="AX20" i="1"/>
  <c r="CC20" i="1" s="1"/>
  <c r="AV20" i="1"/>
  <c r="BP25" i="1"/>
  <c r="BR25" i="1"/>
  <c r="CE25" i="1" s="1"/>
  <c r="AN31" i="1"/>
  <c r="CB31" i="1" s="1"/>
  <c r="AL31" i="1"/>
  <c r="AV48" i="1"/>
  <c r="AX48" i="1"/>
  <c r="CC48" i="1" s="1"/>
  <c r="AB52" i="1"/>
  <c r="AD52" i="1"/>
  <c r="CA52" i="1" s="1"/>
  <c r="BP52" i="1"/>
  <c r="BR52" i="1"/>
  <c r="CE52" i="1" s="1"/>
  <c r="BH60" i="1"/>
  <c r="CD60" i="1" s="1"/>
  <c r="BF60" i="1"/>
  <c r="AN62" i="1"/>
  <c r="CB62" i="1" s="1"/>
  <c r="AL62" i="1"/>
  <c r="BR74" i="1"/>
  <c r="CE74" i="1" s="1"/>
  <c r="BP74" i="1"/>
  <c r="BF81" i="1"/>
  <c r="BH81" i="1"/>
  <c r="CD81" i="1" s="1"/>
  <c r="BR89" i="1"/>
  <c r="CE89" i="1" s="1"/>
  <c r="BP89" i="1"/>
  <c r="AL49" i="1"/>
  <c r="AN49" i="1"/>
  <c r="CB49" i="1" s="1"/>
  <c r="AB50" i="1"/>
  <c r="AD50" i="1"/>
  <c r="CA50" i="1" s="1"/>
  <c r="BP50" i="1"/>
  <c r="BR50" i="1"/>
  <c r="CE50" i="1" s="1"/>
  <c r="BF53" i="1"/>
  <c r="BH53" i="1"/>
  <c r="CD53" i="1" s="1"/>
  <c r="AV54" i="1"/>
  <c r="AX54" i="1"/>
  <c r="CC54" i="1" s="1"/>
  <c r="AL83" i="1"/>
  <c r="AN83" i="1"/>
  <c r="CB83" i="1" s="1"/>
  <c r="AW10" i="1"/>
  <c r="AL15" i="1"/>
  <c r="AN15" i="1"/>
  <c r="CB15" i="1" s="1"/>
  <c r="R16" i="1"/>
  <c r="AB25" i="1"/>
  <c r="AD25" i="1"/>
  <c r="CA25" i="1" s="1"/>
  <c r="BF26" i="1"/>
  <c r="BH26" i="1"/>
  <c r="CD26" i="1" s="1"/>
  <c r="BF11" i="1"/>
  <c r="BH11" i="1"/>
  <c r="CD11" i="1" s="1"/>
  <c r="AB23" i="1"/>
  <c r="AD23" i="1"/>
  <c r="CA23" i="1" s="1"/>
  <c r="BH23" i="1"/>
  <c r="CD23" i="1" s="1"/>
  <c r="BF23" i="1"/>
  <c r="AN29" i="1"/>
  <c r="CB29" i="1" s="1"/>
  <c r="AL29" i="1"/>
  <c r="BF39" i="1"/>
  <c r="BH39" i="1"/>
  <c r="CD39" i="1" s="1"/>
  <c r="BF49" i="1"/>
  <c r="BH49" i="1"/>
  <c r="CD49" i="1" s="1"/>
  <c r="AV50" i="1"/>
  <c r="AX50" i="1"/>
  <c r="CC50" i="1" s="1"/>
  <c r="AL53" i="1"/>
  <c r="AN53" i="1"/>
  <c r="CB53" i="1" s="1"/>
  <c r="AB54" i="1"/>
  <c r="AD54" i="1"/>
  <c r="CA54" i="1" s="1"/>
  <c r="BP54" i="1"/>
  <c r="BR54" i="1"/>
  <c r="CE54" i="1" s="1"/>
  <c r="AX59" i="1"/>
  <c r="CC59" i="1" s="1"/>
  <c r="AV59" i="1"/>
  <c r="AV64" i="1"/>
  <c r="AX64" i="1"/>
  <c r="CC64" i="1" s="1"/>
  <c r="AB72" i="1"/>
  <c r="AD72" i="1"/>
  <c r="CA72" i="1" s="1"/>
  <c r="BR78" i="1"/>
  <c r="CE78" i="1" s="1"/>
  <c r="BP78" i="1"/>
  <c r="BP80" i="1"/>
  <c r="BR80" i="1"/>
  <c r="CE80" i="1" s="1"/>
  <c r="AD82" i="1"/>
  <c r="CA82" i="1" s="1"/>
  <c r="AB82" i="1"/>
  <c r="BF83" i="1"/>
  <c r="BH83" i="1"/>
  <c r="CD83" i="1" s="1"/>
  <c r="AL84" i="1"/>
  <c r="AN84" i="1"/>
  <c r="CB84" i="1" s="1"/>
  <c r="AL11" i="1"/>
  <c r="AN11" i="1"/>
  <c r="CB11" i="1" s="1"/>
  <c r="BH29" i="1"/>
  <c r="CD29" i="1" s="1"/>
  <c r="BF29" i="1"/>
  <c r="AL39" i="1"/>
  <c r="AN39" i="1"/>
  <c r="CB39" i="1" s="1"/>
  <c r="BP59" i="1"/>
  <c r="BR59" i="1"/>
  <c r="CE59" i="1" s="1"/>
  <c r="R68" i="1"/>
  <c r="Q68" i="1" s="1"/>
  <c r="BZ68" i="1" s="1"/>
  <c r="N68" i="1"/>
  <c r="R72" i="1"/>
  <c r="N72" i="1"/>
  <c r="V13" i="1"/>
  <c r="W10" i="1"/>
  <c r="N14" i="1"/>
  <c r="BF15" i="1"/>
  <c r="BH15" i="1"/>
  <c r="CD15" i="1" s="1"/>
  <c r="AV18" i="1"/>
  <c r="AX18" i="1"/>
  <c r="CC18" i="1" s="1"/>
  <c r="AL19" i="1"/>
  <c r="AN19" i="1"/>
  <c r="CB19" i="1" s="1"/>
  <c r="R20" i="1"/>
  <c r="Q20" i="1" s="1"/>
  <c r="BZ20" i="1" s="1"/>
  <c r="AD20" i="1"/>
  <c r="CA20" i="1" s="1"/>
  <c r="AB20" i="1"/>
  <c r="BR20" i="1"/>
  <c r="CE20" i="1" s="1"/>
  <c r="BP20" i="1"/>
  <c r="AV25" i="1"/>
  <c r="AX25" i="1"/>
  <c r="CC25" i="1" s="1"/>
  <c r="AL26" i="1"/>
  <c r="AN26" i="1"/>
  <c r="CB26" i="1" s="1"/>
  <c r="BH31" i="1"/>
  <c r="CD31" i="1" s="1"/>
  <c r="BF31" i="1"/>
  <c r="AB48" i="1"/>
  <c r="AD48" i="1"/>
  <c r="CA48" i="1" s="1"/>
  <c r="BP48" i="1"/>
  <c r="BR48" i="1"/>
  <c r="CE48" i="1" s="1"/>
  <c r="AV52" i="1"/>
  <c r="AX52" i="1"/>
  <c r="CC52" i="1" s="1"/>
  <c r="BF62" i="1"/>
  <c r="BH62" i="1"/>
  <c r="CD62" i="1" s="1"/>
  <c r="AL81" i="1"/>
  <c r="AN81" i="1"/>
  <c r="CB81" i="1" s="1"/>
  <c r="BP87" i="1"/>
  <c r="BR87" i="1"/>
  <c r="CE87" i="1" s="1"/>
  <c r="BF96" i="1"/>
  <c r="BH96" i="1"/>
  <c r="CD96" i="1" s="1"/>
  <c r="AV111" i="1"/>
  <c r="AX111" i="1"/>
  <c r="CC111" i="1" s="1"/>
  <c r="AB117" i="1"/>
  <c r="AD117" i="1"/>
  <c r="CA117" i="1" s="1"/>
  <c r="AB119" i="1"/>
  <c r="AD119" i="1"/>
  <c r="CA119" i="1" s="1"/>
  <c r="AB127" i="1"/>
  <c r="AD127" i="1"/>
  <c r="CA127" i="1" s="1"/>
  <c r="BP127" i="1"/>
  <c r="BR127" i="1"/>
  <c r="CE127" i="1" s="1"/>
  <c r="AL142" i="1"/>
  <c r="AN142" i="1"/>
  <c r="CB142" i="1" s="1"/>
  <c r="BH142" i="1"/>
  <c r="CD142" i="1" s="1"/>
  <c r="BF142" i="1"/>
  <c r="R154" i="1"/>
  <c r="S154" i="1" s="1"/>
  <c r="N154" i="1"/>
  <c r="AV154" i="1"/>
  <c r="AX154" i="1"/>
  <c r="CC154" i="1" s="1"/>
  <c r="AV156" i="1"/>
  <c r="AX156" i="1"/>
  <c r="CC156" i="1" s="1"/>
  <c r="AV158" i="1"/>
  <c r="AX158" i="1"/>
  <c r="CC158" i="1" s="1"/>
  <c r="V11" i="1"/>
  <c r="V15" i="1"/>
  <c r="AA10" i="1"/>
  <c r="V19" i="1"/>
  <c r="V26" i="1"/>
  <c r="R35" i="1"/>
  <c r="V39" i="1"/>
  <c r="V42" i="1"/>
  <c r="AB42" i="1"/>
  <c r="AV42" i="1"/>
  <c r="BP42" i="1"/>
  <c r="V46" i="1"/>
  <c r="AB46" i="1"/>
  <c r="AV46" i="1"/>
  <c r="BP46" i="1"/>
  <c r="N48" i="1"/>
  <c r="V49" i="1"/>
  <c r="AL51" i="1"/>
  <c r="BF51" i="1"/>
  <c r="N52" i="1"/>
  <c r="V53" i="1"/>
  <c r="R55" i="1"/>
  <c r="Q55" i="1" s="1"/>
  <c r="BZ55" i="1" s="1"/>
  <c r="AB56" i="1"/>
  <c r="AV56" i="1"/>
  <c r="BP56" i="1"/>
  <c r="R57" i="1"/>
  <c r="S57" i="1" s="1"/>
  <c r="AL57" i="1"/>
  <c r="BF57" i="1"/>
  <c r="V59" i="1"/>
  <c r="BF59" i="1"/>
  <c r="N60" i="1"/>
  <c r="BP60" i="1"/>
  <c r="R62" i="1"/>
  <c r="S62" i="1" s="1"/>
  <c r="AV62" i="1"/>
  <c r="V64" i="1"/>
  <c r="R66" i="1"/>
  <c r="Q66" i="1" s="1"/>
  <c r="BZ66" i="1" s="1"/>
  <c r="AB66" i="1"/>
  <c r="AV66" i="1"/>
  <c r="BP66" i="1"/>
  <c r="V70" i="1"/>
  <c r="AB70" i="1"/>
  <c r="AV70" i="1"/>
  <c r="BP70" i="1"/>
  <c r="AL71" i="1"/>
  <c r="BF71" i="1"/>
  <c r="AL73" i="1"/>
  <c r="BF73" i="1"/>
  <c r="AB74" i="1"/>
  <c r="AL75" i="1"/>
  <c r="BF75" i="1"/>
  <c r="V78" i="1"/>
  <c r="AB78" i="1"/>
  <c r="BF79" i="1"/>
  <c r="BP82" i="1"/>
  <c r="V84" i="1"/>
  <c r="AB85" i="1"/>
  <c r="AV85" i="1"/>
  <c r="BP85" i="1"/>
  <c r="V88" i="1"/>
  <c r="AB89" i="1"/>
  <c r="AD97" i="1"/>
  <c r="CA97" i="1" s="1"/>
  <c r="AB97" i="1"/>
  <c r="BP99" i="1"/>
  <c r="BR99" i="1"/>
  <c r="CE99" i="1" s="1"/>
  <c r="AB101" i="1"/>
  <c r="AD101" i="1"/>
  <c r="CA101" i="1" s="1"/>
  <c r="BP101" i="1"/>
  <c r="BR101" i="1"/>
  <c r="CE101" i="1" s="1"/>
  <c r="BF104" i="1"/>
  <c r="BH104" i="1"/>
  <c r="CD104" i="1" s="1"/>
  <c r="BR112" i="1"/>
  <c r="CE112" i="1" s="1"/>
  <c r="BP112" i="1"/>
  <c r="AV116" i="1"/>
  <c r="AX116" i="1"/>
  <c r="CC116" i="1" s="1"/>
  <c r="AV120" i="1"/>
  <c r="AX120" i="1"/>
  <c r="CC120" i="1" s="1"/>
  <c r="AB103" i="1"/>
  <c r="AD103" i="1"/>
  <c r="CA103" i="1" s="1"/>
  <c r="AD105" i="1"/>
  <c r="CA105" i="1" s="1"/>
  <c r="AB105" i="1"/>
  <c r="AV112" i="1"/>
  <c r="AX112" i="1"/>
  <c r="CC112" i="1" s="1"/>
  <c r="AB114" i="1"/>
  <c r="AD114" i="1"/>
  <c r="CA114" i="1" s="1"/>
  <c r="Q115" i="1"/>
  <c r="BZ115" i="1" s="1"/>
  <c r="S33" i="1"/>
  <c r="Q51" i="1"/>
  <c r="BZ51" i="1" s="1"/>
  <c r="Y10" i="1"/>
  <c r="V18" i="1"/>
  <c r="V23" i="1"/>
  <c r="V25" i="1"/>
  <c r="V29" i="1"/>
  <c r="V31" i="1"/>
  <c r="R34" i="1"/>
  <c r="R38" i="1"/>
  <c r="R43" i="1"/>
  <c r="Q43" i="1" s="1"/>
  <c r="BZ43" i="1" s="1"/>
  <c r="R47" i="1"/>
  <c r="S47" i="1" s="1"/>
  <c r="R49" i="1"/>
  <c r="S49" i="1" s="1"/>
  <c r="V50" i="1"/>
  <c r="V51" i="1"/>
  <c r="V54" i="1"/>
  <c r="N56" i="1"/>
  <c r="V57" i="1"/>
  <c r="R58" i="1"/>
  <c r="S58" i="1" s="1"/>
  <c r="AD59" i="1"/>
  <c r="CA59" i="1" s="1"/>
  <c r="V60" i="1"/>
  <c r="AN60" i="1"/>
  <c r="CB60" i="1" s="1"/>
  <c r="V62" i="1"/>
  <c r="R64" i="1"/>
  <c r="S64" i="1" s="1"/>
  <c r="N66" i="1"/>
  <c r="V71" i="1"/>
  <c r="BR72" i="1"/>
  <c r="CE72" i="1" s="1"/>
  <c r="V76" i="1"/>
  <c r="AD80" i="1"/>
  <c r="CA80" i="1" s="1"/>
  <c r="R87" i="1"/>
  <c r="AD87" i="1"/>
  <c r="CA87" i="1" s="1"/>
  <c r="BH88" i="1"/>
  <c r="CD88" i="1" s="1"/>
  <c r="AX93" i="1"/>
  <c r="CC93" i="1" s="1"/>
  <c r="AV101" i="1"/>
  <c r="AX101" i="1"/>
  <c r="CC101" i="1" s="1"/>
  <c r="AV115" i="1"/>
  <c r="AX115" i="1"/>
  <c r="CC115" i="1" s="1"/>
  <c r="N74" i="1"/>
  <c r="V79" i="1"/>
  <c r="N82" i="1"/>
  <c r="V87" i="1"/>
  <c r="R88" i="1"/>
  <c r="S88" i="1" s="1"/>
  <c r="R91" i="1"/>
  <c r="Q91" i="1" s="1"/>
  <c r="BZ91" i="1" s="1"/>
  <c r="V95" i="1"/>
  <c r="BP97" i="1"/>
  <c r="R103" i="1"/>
  <c r="Q103" i="1" s="1"/>
  <c r="BZ103" i="1" s="1"/>
  <c r="BP105" i="1"/>
  <c r="AV109" i="1"/>
  <c r="R117" i="1"/>
  <c r="V120" i="1"/>
  <c r="R122" i="1"/>
  <c r="Q122" i="1" s="1"/>
  <c r="BZ122" i="1" s="1"/>
  <c r="AN128" i="1"/>
  <c r="CB128" i="1" s="1"/>
  <c r="AL128" i="1"/>
  <c r="BP129" i="1"/>
  <c r="BR129" i="1"/>
  <c r="CE129" i="1" s="1"/>
  <c r="BH130" i="1"/>
  <c r="CD130" i="1" s="1"/>
  <c r="BF130" i="1"/>
  <c r="BH139" i="1"/>
  <c r="CD139" i="1" s="1"/>
  <c r="BF139" i="1"/>
  <c r="V90" i="1"/>
  <c r="V92" i="1"/>
  <c r="V94" i="1"/>
  <c r="R95" i="1"/>
  <c r="S95" i="1" s="1"/>
  <c r="V97" i="1"/>
  <c r="AV97" i="1"/>
  <c r="V102" i="1"/>
  <c r="V105" i="1"/>
  <c r="AV105" i="1"/>
  <c r="R107" i="1"/>
  <c r="AB109" i="1"/>
  <c r="V110" i="1"/>
  <c r="AL115" i="1"/>
  <c r="AN115" i="1"/>
  <c r="CB115" i="1" s="1"/>
  <c r="V118" i="1"/>
  <c r="BF119" i="1"/>
  <c r="AV127" i="1"/>
  <c r="AX127" i="1"/>
  <c r="CC127" i="1" s="1"/>
  <c r="S148" i="1"/>
  <c r="Q148" i="1"/>
  <c r="BZ148" i="1" s="1"/>
  <c r="AD149" i="1"/>
  <c r="CA149" i="1" s="1"/>
  <c r="AB149" i="1"/>
  <c r="V96" i="1"/>
  <c r="V98" i="1"/>
  <c r="V104" i="1"/>
  <c r="V106" i="1"/>
  <c r="R113" i="1"/>
  <c r="S113" i="1" s="1"/>
  <c r="V114" i="1"/>
  <c r="V119" i="1"/>
  <c r="AL120" i="1"/>
  <c r="AN120" i="1"/>
  <c r="CB120" i="1" s="1"/>
  <c r="AV121" i="1"/>
  <c r="AX121" i="1"/>
  <c r="CC121" i="1" s="1"/>
  <c r="BF126" i="1"/>
  <c r="BH126" i="1"/>
  <c r="CD126" i="1" s="1"/>
  <c r="V135" i="1"/>
  <c r="AN136" i="1"/>
  <c r="CB136" i="1" s="1"/>
  <c r="AL136" i="1"/>
  <c r="AN137" i="1"/>
  <c r="CB137" i="1" s="1"/>
  <c r="AL137" i="1"/>
  <c r="AL138" i="1"/>
  <c r="AN138" i="1"/>
  <c r="CB138" i="1" s="1"/>
  <c r="AN140" i="1"/>
  <c r="CB140" i="1" s="1"/>
  <c r="AL140" i="1"/>
  <c r="AN141" i="1"/>
  <c r="CB141" i="1" s="1"/>
  <c r="AL141" i="1"/>
  <c r="AV143" i="1"/>
  <c r="AX143" i="1"/>
  <c r="CC143" i="1" s="1"/>
  <c r="BF147" i="1"/>
  <c r="BH147" i="1"/>
  <c r="CD147" i="1" s="1"/>
  <c r="BF151" i="1"/>
  <c r="BH151" i="1"/>
  <c r="CD151" i="1" s="1"/>
  <c r="BF157" i="1"/>
  <c r="BH157" i="1"/>
  <c r="CD157" i="1" s="1"/>
  <c r="R99" i="1"/>
  <c r="Q99" i="1" s="1"/>
  <c r="BZ99" i="1" s="1"/>
  <c r="V103" i="1"/>
  <c r="BH122" i="1"/>
  <c r="CD122" i="1" s="1"/>
  <c r="AN126" i="1"/>
  <c r="CB126" i="1" s="1"/>
  <c r="BF128" i="1"/>
  <c r="AX129" i="1"/>
  <c r="CC129" i="1" s="1"/>
  <c r="N133" i="1"/>
  <c r="AX136" i="1"/>
  <c r="CC136" i="1" s="1"/>
  <c r="AV136" i="1"/>
  <c r="S138" i="1"/>
  <c r="BP138" i="1"/>
  <c r="BR138" i="1"/>
  <c r="CE138" i="1" s="1"/>
  <c r="AN146" i="1"/>
  <c r="CB146" i="1" s="1"/>
  <c r="AL146" i="1"/>
  <c r="AL147" i="1"/>
  <c r="AN147" i="1"/>
  <c r="CB147" i="1" s="1"/>
  <c r="AN150" i="1"/>
  <c r="CB150" i="1" s="1"/>
  <c r="AL150" i="1"/>
  <c r="AB154" i="1"/>
  <c r="AD154" i="1"/>
  <c r="CA154" i="1" s="1"/>
  <c r="BP154" i="1"/>
  <c r="BR154" i="1"/>
  <c r="CE154" i="1" s="1"/>
  <c r="AB156" i="1"/>
  <c r="AD156" i="1"/>
  <c r="CA156" i="1" s="1"/>
  <c r="BP156" i="1"/>
  <c r="BR156" i="1"/>
  <c r="CE156" i="1" s="1"/>
  <c r="AB158" i="1"/>
  <c r="AD158" i="1"/>
  <c r="CA158" i="1" s="1"/>
  <c r="BP158" i="1"/>
  <c r="BR158" i="1"/>
  <c r="CE158" i="1" s="1"/>
  <c r="V124" i="1"/>
  <c r="V126" i="1"/>
  <c r="R128" i="1"/>
  <c r="R129" i="1"/>
  <c r="Q129" i="1" s="1"/>
  <c r="BZ129" i="1" s="1"/>
  <c r="R136" i="1"/>
  <c r="BF136" i="1"/>
  <c r="BH136" i="1"/>
  <c r="CD136" i="1" s="1"/>
  <c r="BF140" i="1"/>
  <c r="BH140" i="1"/>
  <c r="CD140" i="1" s="1"/>
  <c r="AB142" i="1"/>
  <c r="AD142" i="1"/>
  <c r="CA142" i="1" s="1"/>
  <c r="S144" i="1"/>
  <c r="AL151" i="1"/>
  <c r="AN151" i="1"/>
  <c r="CB151" i="1" s="1"/>
  <c r="AL157" i="1"/>
  <c r="AN157" i="1"/>
  <c r="CB157" i="1" s="1"/>
  <c r="Q138" i="1"/>
  <c r="BZ138" i="1" s="1"/>
  <c r="V140" i="1"/>
  <c r="BP143" i="1"/>
  <c r="AB144" i="1"/>
  <c r="BP144" i="1"/>
  <c r="AL145" i="1"/>
  <c r="BF145" i="1"/>
  <c r="AV148" i="1"/>
  <c r="BP148" i="1"/>
  <c r="R150" i="1"/>
  <c r="V152" i="1"/>
  <c r="AB152" i="1"/>
  <c r="AV152" i="1"/>
  <c r="R153" i="1"/>
  <c r="BF153" i="1"/>
  <c r="N156" i="1"/>
  <c r="V157" i="1"/>
  <c r="AL159" i="1"/>
  <c r="BF159" i="1"/>
  <c r="Q144" i="1"/>
  <c r="BZ144" i="1" s="1"/>
  <c r="N150" i="1"/>
  <c r="G11" i="6"/>
  <c r="G16" i="6" s="1"/>
  <c r="V128" i="1"/>
  <c r="V129" i="1"/>
  <c r="V130" i="1"/>
  <c r="V136" i="1"/>
  <c r="R140" i="1"/>
  <c r="N142" i="1"/>
  <c r="AN143" i="1"/>
  <c r="CB143" i="1" s="1"/>
  <c r="V145" i="1"/>
  <c r="BH146" i="1"/>
  <c r="CD146" i="1" s="1"/>
  <c r="AD148" i="1"/>
  <c r="CA148" i="1" s="1"/>
  <c r="AX149" i="1"/>
  <c r="CC149" i="1" s="1"/>
  <c r="V150" i="1"/>
  <c r="N152" i="1"/>
  <c r="AN153" i="1"/>
  <c r="CB153" i="1" s="1"/>
  <c r="V158" i="1"/>
  <c r="V159" i="1"/>
  <c r="AB12" i="1"/>
  <c r="S18" i="1"/>
  <c r="Q18" i="1"/>
  <c r="BZ18" i="1" s="1"/>
  <c r="S14" i="1"/>
  <c r="Q14" i="1"/>
  <c r="BZ14" i="1" s="1"/>
  <c r="S30" i="1"/>
  <c r="S25" i="1"/>
  <c r="Q25" i="1"/>
  <c r="BZ25" i="1" s="1"/>
  <c r="AB13" i="1"/>
  <c r="AD13" i="1"/>
  <c r="CA13" i="1" s="1"/>
  <c r="BP13" i="1"/>
  <c r="BR13" i="1"/>
  <c r="CE13" i="1" s="1"/>
  <c r="BF20" i="1"/>
  <c r="BH20" i="1"/>
  <c r="CD20" i="1" s="1"/>
  <c r="AB21" i="1"/>
  <c r="AD21" i="1"/>
  <c r="CA21" i="1" s="1"/>
  <c r="S28" i="1"/>
  <c r="BF28" i="1"/>
  <c r="BH28" i="1"/>
  <c r="CD28" i="1" s="1"/>
  <c r="BP29" i="1"/>
  <c r="BR29" i="1"/>
  <c r="CE29" i="1" s="1"/>
  <c r="BP37" i="1"/>
  <c r="BR37" i="1"/>
  <c r="CE37" i="1" s="1"/>
  <c r="Q48" i="1"/>
  <c r="BZ48" i="1" s="1"/>
  <c r="BF48" i="1"/>
  <c r="BH48" i="1"/>
  <c r="CD48" i="1" s="1"/>
  <c r="S50" i="1"/>
  <c r="Q50" i="1"/>
  <c r="BZ50" i="1" s="1"/>
  <c r="AV51" i="1"/>
  <c r="AX51" i="1"/>
  <c r="CC51" i="1" s="1"/>
  <c r="AB53" i="1"/>
  <c r="AD53" i="1"/>
  <c r="CA53" i="1" s="1"/>
  <c r="BP53" i="1"/>
  <c r="BR53" i="1"/>
  <c r="CE53" i="1" s="1"/>
  <c r="AL58" i="1"/>
  <c r="AN58" i="1"/>
  <c r="CB58" i="1" s="1"/>
  <c r="S60" i="1"/>
  <c r="Q60" i="1"/>
  <c r="BZ60" i="1" s="1"/>
  <c r="S74" i="1"/>
  <c r="Q74" i="1"/>
  <c r="BZ74" i="1" s="1"/>
  <c r="S82" i="1"/>
  <c r="Q82" i="1"/>
  <c r="BZ82" i="1" s="1"/>
  <c r="Q88" i="1"/>
  <c r="BZ88" i="1" s="1"/>
  <c r="R11" i="1"/>
  <c r="N11" i="1"/>
  <c r="T10" i="1"/>
  <c r="X10" i="1"/>
  <c r="R13" i="1"/>
  <c r="AL14" i="1"/>
  <c r="AN14" i="1"/>
  <c r="CB14" i="1" s="1"/>
  <c r="BH14" i="1"/>
  <c r="CD14" i="1" s="1"/>
  <c r="BF14" i="1"/>
  <c r="AD15" i="1"/>
  <c r="CA15" i="1" s="1"/>
  <c r="AB15" i="1"/>
  <c r="AV15" i="1"/>
  <c r="AX15" i="1"/>
  <c r="CC15" i="1" s="1"/>
  <c r="BR15" i="1"/>
  <c r="CE15" i="1" s="1"/>
  <c r="BP15" i="1"/>
  <c r="R19" i="1"/>
  <c r="N19" i="1"/>
  <c r="R21" i="1"/>
  <c r="AD22" i="1"/>
  <c r="CA22" i="1" s="1"/>
  <c r="AB22" i="1"/>
  <c r="AV22" i="1"/>
  <c r="AX22" i="1"/>
  <c r="CC22" i="1" s="1"/>
  <c r="BR22" i="1"/>
  <c r="CE22" i="1" s="1"/>
  <c r="BP22" i="1"/>
  <c r="N26" i="1"/>
  <c r="R29" i="1"/>
  <c r="AL30" i="1"/>
  <c r="AN30" i="1"/>
  <c r="CB30" i="1" s="1"/>
  <c r="BH30" i="1"/>
  <c r="CD30" i="1" s="1"/>
  <c r="BF30" i="1"/>
  <c r="AD31" i="1"/>
  <c r="CA31" i="1" s="1"/>
  <c r="AB31" i="1"/>
  <c r="AV31" i="1"/>
  <c r="AX31" i="1"/>
  <c r="CC31" i="1" s="1"/>
  <c r="Q33" i="1"/>
  <c r="BZ33" i="1" s="1"/>
  <c r="AB33" i="1"/>
  <c r="AD33" i="1"/>
  <c r="CA33" i="1" s="1"/>
  <c r="BP33" i="1"/>
  <c r="BR33" i="1"/>
  <c r="CE33" i="1" s="1"/>
  <c r="R37" i="1"/>
  <c r="AL38" i="1"/>
  <c r="AN38" i="1"/>
  <c r="CB38" i="1" s="1"/>
  <c r="Q39" i="1"/>
  <c r="BZ39" i="1" s="1"/>
  <c r="BF44" i="1"/>
  <c r="BH44" i="1"/>
  <c r="CD44" i="1" s="1"/>
  <c r="AV47" i="1"/>
  <c r="AX47" i="1"/>
  <c r="CC47" i="1" s="1"/>
  <c r="Q49" i="1"/>
  <c r="BZ49" i="1" s="1"/>
  <c r="AB49" i="1"/>
  <c r="AD49" i="1"/>
  <c r="CA49" i="1" s="1"/>
  <c r="BP49" i="1"/>
  <c r="BR49" i="1"/>
  <c r="CE49" i="1" s="1"/>
  <c r="R53" i="1"/>
  <c r="AL54" i="1"/>
  <c r="AN54" i="1"/>
  <c r="CB54" i="1" s="1"/>
  <c r="AD61" i="1"/>
  <c r="CA61" i="1" s="1"/>
  <c r="AB61" i="1"/>
  <c r="AB63" i="1"/>
  <c r="AD63" i="1"/>
  <c r="CA63" i="1" s="1"/>
  <c r="N64" i="1"/>
  <c r="AB64" i="1"/>
  <c r="AD64" i="1"/>
  <c r="CA64" i="1" s="1"/>
  <c r="AB65" i="1"/>
  <c r="AD65" i="1"/>
  <c r="CA65" i="1" s="1"/>
  <c r="AX65" i="1"/>
  <c r="CC65" i="1" s="1"/>
  <c r="AV65" i="1"/>
  <c r="BP65" i="1"/>
  <c r="BR65" i="1"/>
  <c r="CE65" i="1" s="1"/>
  <c r="AB73" i="1"/>
  <c r="AD73" i="1"/>
  <c r="CA73" i="1" s="1"/>
  <c r="AX73" i="1"/>
  <c r="CC73" i="1" s="1"/>
  <c r="AV73" i="1"/>
  <c r="BP73" i="1"/>
  <c r="BR73" i="1"/>
  <c r="CE73" i="1" s="1"/>
  <c r="AB81" i="1"/>
  <c r="AD81" i="1"/>
  <c r="CA81" i="1" s="1"/>
  <c r="AX81" i="1"/>
  <c r="CC81" i="1" s="1"/>
  <c r="AV81" i="1"/>
  <c r="BP81" i="1"/>
  <c r="BR81" i="1"/>
  <c r="CE81" i="1" s="1"/>
  <c r="AN113" i="1"/>
  <c r="CB113" i="1" s="1"/>
  <c r="AL113" i="1"/>
  <c r="AD120" i="1"/>
  <c r="CA120" i="1" s="1"/>
  <c r="AB120" i="1"/>
  <c r="AX21" i="1"/>
  <c r="CC21" i="1" s="1"/>
  <c r="AV21" i="1"/>
  <c r="BR23" i="1"/>
  <c r="CE23" i="1" s="1"/>
  <c r="BP23" i="1"/>
  <c r="AN28" i="1"/>
  <c r="CB28" i="1" s="1"/>
  <c r="AL28" i="1"/>
  <c r="AB29" i="1"/>
  <c r="AD29" i="1"/>
  <c r="CA29" i="1" s="1"/>
  <c r="BF32" i="1"/>
  <c r="BH32" i="1"/>
  <c r="CD32" i="1" s="1"/>
  <c r="AB37" i="1"/>
  <c r="AD37" i="1"/>
  <c r="CA37" i="1" s="1"/>
  <c r="AL42" i="1"/>
  <c r="AN42" i="1"/>
  <c r="CB42" i="1" s="1"/>
  <c r="Q16" i="1"/>
  <c r="BZ16" i="1" s="1"/>
  <c r="S16" i="1"/>
  <c r="AN16" i="1"/>
  <c r="CB16" i="1" s="1"/>
  <c r="AL16" i="1"/>
  <c r="BF16" i="1"/>
  <c r="BH16" i="1"/>
  <c r="CD16" i="1" s="1"/>
  <c r="AB17" i="1"/>
  <c r="AD17" i="1"/>
  <c r="CA17" i="1" s="1"/>
  <c r="AX24" i="1"/>
  <c r="CC24" i="1" s="1"/>
  <c r="AV24" i="1"/>
  <c r="Q40" i="1"/>
  <c r="BZ40" i="1" s="1"/>
  <c r="S40" i="1"/>
  <c r="BF40" i="1"/>
  <c r="BH40" i="1"/>
  <c r="CD40" i="1" s="1"/>
  <c r="S42" i="1"/>
  <c r="AV43" i="1"/>
  <c r="AX43" i="1"/>
  <c r="CC43" i="1" s="1"/>
  <c r="AB45" i="1"/>
  <c r="AD45" i="1"/>
  <c r="CA45" i="1" s="1"/>
  <c r="BP45" i="1"/>
  <c r="BR45" i="1"/>
  <c r="CE45" i="1" s="1"/>
  <c r="AL50" i="1"/>
  <c r="AN50" i="1"/>
  <c r="CB50" i="1" s="1"/>
  <c r="BF56" i="1"/>
  <c r="BH56" i="1"/>
  <c r="CD56" i="1" s="1"/>
  <c r="Q58" i="1"/>
  <c r="BZ58" i="1" s="1"/>
  <c r="S59" i="1"/>
  <c r="Q61" i="1"/>
  <c r="BZ61" i="1" s="1"/>
  <c r="BF63" i="1"/>
  <c r="BH63" i="1"/>
  <c r="CD63" i="1" s="1"/>
  <c r="BH64" i="1"/>
  <c r="CD64" i="1" s="1"/>
  <c r="BF64" i="1"/>
  <c r="S70" i="1"/>
  <c r="Q70" i="1"/>
  <c r="BZ70" i="1" s="1"/>
  <c r="S78" i="1"/>
  <c r="Q78" i="1"/>
  <c r="BZ78" i="1" s="1"/>
  <c r="AD86" i="1"/>
  <c r="CA86" i="1" s="1"/>
  <c r="AB86" i="1"/>
  <c r="AV86" i="1"/>
  <c r="AX86" i="1"/>
  <c r="CC86" i="1" s="1"/>
  <c r="BR86" i="1"/>
  <c r="CE86" i="1" s="1"/>
  <c r="BP86" i="1"/>
  <c r="AB108" i="1"/>
  <c r="AD108" i="1"/>
  <c r="CA108" i="1" s="1"/>
  <c r="BP108" i="1"/>
  <c r="BR108" i="1"/>
  <c r="CE108" i="1" s="1"/>
  <c r="Q12" i="1"/>
  <c r="BZ12" i="1" s="1"/>
  <c r="AN12" i="1"/>
  <c r="CB12" i="1" s="1"/>
  <c r="AL12" i="1"/>
  <c r="BF12" i="1"/>
  <c r="BH12" i="1"/>
  <c r="CD12" i="1" s="1"/>
  <c r="AX13" i="1"/>
  <c r="CC13" i="1" s="1"/>
  <c r="AV13" i="1"/>
  <c r="AN20" i="1"/>
  <c r="CB20" i="1" s="1"/>
  <c r="AL20" i="1"/>
  <c r="BP21" i="1"/>
  <c r="BR21" i="1"/>
  <c r="CE21" i="1" s="1"/>
  <c r="AX29" i="1"/>
  <c r="CC29" i="1" s="1"/>
  <c r="AV29" i="1"/>
  <c r="S34" i="1"/>
  <c r="Q34" i="1"/>
  <c r="BZ34" i="1" s="1"/>
  <c r="AV35" i="1"/>
  <c r="AX35" i="1"/>
  <c r="CC35" i="1" s="1"/>
  <c r="AM10" i="1"/>
  <c r="AX17" i="1"/>
  <c r="CC17" i="1" s="1"/>
  <c r="AV17" i="1"/>
  <c r="BP17" i="1"/>
  <c r="BR17" i="1"/>
  <c r="CE17" i="1" s="1"/>
  <c r="Q23" i="1"/>
  <c r="BZ23" i="1" s="1"/>
  <c r="S23" i="1"/>
  <c r="AN23" i="1"/>
  <c r="CB23" i="1" s="1"/>
  <c r="AL23" i="1"/>
  <c r="AB24" i="1"/>
  <c r="AD24" i="1"/>
  <c r="CA24" i="1" s="1"/>
  <c r="BP24" i="1"/>
  <c r="BR24" i="1"/>
  <c r="CE24" i="1" s="1"/>
  <c r="AL34" i="1"/>
  <c r="AN34" i="1"/>
  <c r="CB34" i="1" s="1"/>
  <c r="U10" i="1"/>
  <c r="AC10" i="1"/>
  <c r="BQ10" i="1"/>
  <c r="AD11" i="1"/>
  <c r="CA11" i="1" s="1"/>
  <c r="AB11" i="1"/>
  <c r="AV11" i="1"/>
  <c r="AX11" i="1"/>
  <c r="CC11" i="1" s="1"/>
  <c r="BR11" i="1"/>
  <c r="CE11" i="1" s="1"/>
  <c r="BP11" i="1"/>
  <c r="Z10" i="1"/>
  <c r="R15" i="1"/>
  <c r="N15" i="1"/>
  <c r="R17" i="1"/>
  <c r="AL18" i="1"/>
  <c r="AN18" i="1"/>
  <c r="CB18" i="1" s="1"/>
  <c r="BH18" i="1"/>
  <c r="CD18" i="1" s="1"/>
  <c r="BF18" i="1"/>
  <c r="AD19" i="1"/>
  <c r="CA19" i="1" s="1"/>
  <c r="AB19" i="1"/>
  <c r="AV19" i="1"/>
  <c r="AX19" i="1"/>
  <c r="CC19" i="1" s="1"/>
  <c r="BR19" i="1"/>
  <c r="CE19" i="1" s="1"/>
  <c r="BP19" i="1"/>
  <c r="R22" i="1"/>
  <c r="N22" i="1"/>
  <c r="R24" i="1"/>
  <c r="AL25" i="1"/>
  <c r="AN25" i="1"/>
  <c r="CB25" i="1" s="1"/>
  <c r="BH25" i="1"/>
  <c r="CD25" i="1" s="1"/>
  <c r="BF25" i="1"/>
  <c r="AD26" i="1"/>
  <c r="CA26" i="1" s="1"/>
  <c r="AB26" i="1"/>
  <c r="AV26" i="1"/>
  <c r="AX26" i="1"/>
  <c r="CC26" i="1" s="1"/>
  <c r="BR26" i="1"/>
  <c r="CE26" i="1" s="1"/>
  <c r="BP26" i="1"/>
  <c r="R31" i="1"/>
  <c r="N31" i="1"/>
  <c r="Q36" i="1"/>
  <c r="BZ36" i="1" s="1"/>
  <c r="S36" i="1"/>
  <c r="BF36" i="1"/>
  <c r="BH36" i="1"/>
  <c r="CD36" i="1" s="1"/>
  <c r="S38" i="1"/>
  <c r="Q38" i="1"/>
  <c r="BZ38" i="1" s="1"/>
  <c r="AV39" i="1"/>
  <c r="AX39" i="1"/>
  <c r="CC39" i="1" s="1"/>
  <c r="Q41" i="1"/>
  <c r="BZ41" i="1" s="1"/>
  <c r="AB41" i="1"/>
  <c r="AD41" i="1"/>
  <c r="CA41" i="1" s="1"/>
  <c r="BP41" i="1"/>
  <c r="BR41" i="1"/>
  <c r="CE41" i="1" s="1"/>
  <c r="R45" i="1"/>
  <c r="AL46" i="1"/>
  <c r="AN46" i="1"/>
  <c r="CB46" i="1" s="1"/>
  <c r="Q52" i="1"/>
  <c r="BZ52" i="1" s="1"/>
  <c r="S52" i="1"/>
  <c r="BF52" i="1"/>
  <c r="BH52" i="1"/>
  <c r="CD52" i="1" s="1"/>
  <c r="S55" i="1"/>
  <c r="AV55" i="1"/>
  <c r="AX55" i="1"/>
  <c r="CC55" i="1" s="1"/>
  <c r="AB57" i="1"/>
  <c r="AD57" i="1"/>
  <c r="CA57" i="1" s="1"/>
  <c r="BP57" i="1"/>
  <c r="BR57" i="1"/>
  <c r="CE57" i="1" s="1"/>
  <c r="AV61" i="1"/>
  <c r="AX61" i="1"/>
  <c r="CC61" i="1" s="1"/>
  <c r="Q72" i="1"/>
  <c r="BZ72" i="1" s="1"/>
  <c r="S72" i="1"/>
  <c r="AN72" i="1"/>
  <c r="CB72" i="1" s="1"/>
  <c r="AL72" i="1"/>
  <c r="BF72" i="1"/>
  <c r="BH72" i="1"/>
  <c r="CD72" i="1" s="1"/>
  <c r="S80" i="1"/>
  <c r="AN80" i="1"/>
  <c r="CB80" i="1" s="1"/>
  <c r="AL80" i="1"/>
  <c r="BF80" i="1"/>
  <c r="BH80" i="1"/>
  <c r="CD80" i="1" s="1"/>
  <c r="V141" i="1"/>
  <c r="S141" i="1"/>
  <c r="BF141" i="1"/>
  <c r="BH141" i="1"/>
  <c r="CD141" i="1" s="1"/>
  <c r="D7" i="7"/>
  <c r="D6" i="7" s="1"/>
  <c r="BP31" i="1"/>
  <c r="AL32" i="1"/>
  <c r="AV33" i="1"/>
  <c r="BF34" i="1"/>
  <c r="N35" i="1"/>
  <c r="AB35" i="1"/>
  <c r="BP35" i="1"/>
  <c r="AL36" i="1"/>
  <c r="AV37" i="1"/>
  <c r="BF38" i="1"/>
  <c r="N39" i="1"/>
  <c r="AB39" i="1"/>
  <c r="BP39" i="1"/>
  <c r="AL40" i="1"/>
  <c r="AV41" i="1"/>
  <c r="BF42" i="1"/>
  <c r="N43" i="1"/>
  <c r="AB43" i="1"/>
  <c r="BP43" i="1"/>
  <c r="AL44" i="1"/>
  <c r="AV45" i="1"/>
  <c r="BF46" i="1"/>
  <c r="N47" i="1"/>
  <c r="AB47" i="1"/>
  <c r="BP47" i="1"/>
  <c r="AL48" i="1"/>
  <c r="AV49" i="1"/>
  <c r="BF50" i="1"/>
  <c r="N51" i="1"/>
  <c r="AB51" i="1"/>
  <c r="BP51" i="1"/>
  <c r="AL52" i="1"/>
  <c r="AV53" i="1"/>
  <c r="BF54" i="1"/>
  <c r="N55" i="1"/>
  <c r="AB55" i="1"/>
  <c r="BP55" i="1"/>
  <c r="AL56" i="1"/>
  <c r="AV57" i="1"/>
  <c r="BF58" i="1"/>
  <c r="N59" i="1"/>
  <c r="AL61" i="1"/>
  <c r="BP61" i="1"/>
  <c r="Q63" i="1"/>
  <c r="BZ63" i="1" s="1"/>
  <c r="N63" i="1"/>
  <c r="AV63" i="1"/>
  <c r="BP64" i="1"/>
  <c r="R65" i="1"/>
  <c r="AL66" i="1"/>
  <c r="AN66" i="1"/>
  <c r="CB66" i="1" s="1"/>
  <c r="BH66" i="1"/>
  <c r="CD66" i="1" s="1"/>
  <c r="BF66" i="1"/>
  <c r="AD67" i="1"/>
  <c r="CA67" i="1" s="1"/>
  <c r="AB67" i="1"/>
  <c r="AV67" i="1"/>
  <c r="AX67" i="1"/>
  <c r="CC67" i="1" s="1"/>
  <c r="BR67" i="1"/>
  <c r="CE67" i="1" s="1"/>
  <c r="BP67" i="1"/>
  <c r="R71" i="1"/>
  <c r="N71" i="1"/>
  <c r="R73" i="1"/>
  <c r="AL74" i="1"/>
  <c r="AN74" i="1"/>
  <c r="CB74" i="1" s="1"/>
  <c r="BH74" i="1"/>
  <c r="CD74" i="1" s="1"/>
  <c r="BF74" i="1"/>
  <c r="AD75" i="1"/>
  <c r="CA75" i="1" s="1"/>
  <c r="AB75" i="1"/>
  <c r="AV75" i="1"/>
  <c r="AX75" i="1"/>
  <c r="CC75" i="1" s="1"/>
  <c r="BR75" i="1"/>
  <c r="CE75" i="1" s="1"/>
  <c r="BP75" i="1"/>
  <c r="R79" i="1"/>
  <c r="N79" i="1"/>
  <c r="R81" i="1"/>
  <c r="AL82" i="1"/>
  <c r="AN82" i="1"/>
  <c r="CB82" i="1" s="1"/>
  <c r="BH82" i="1"/>
  <c r="CD82" i="1" s="1"/>
  <c r="BF82" i="1"/>
  <c r="AD83" i="1"/>
  <c r="CA83" i="1" s="1"/>
  <c r="AB83" i="1"/>
  <c r="AV83" i="1"/>
  <c r="AX83" i="1"/>
  <c r="CC83" i="1" s="1"/>
  <c r="BR83" i="1"/>
  <c r="CE83" i="1" s="1"/>
  <c r="BP83" i="1"/>
  <c r="AL85" i="1"/>
  <c r="AN85" i="1"/>
  <c r="CB85" i="1" s="1"/>
  <c r="BH85" i="1"/>
  <c r="CD85" i="1" s="1"/>
  <c r="BF85" i="1"/>
  <c r="AD90" i="1"/>
  <c r="CA90" i="1" s="1"/>
  <c r="AB90" i="1"/>
  <c r="AV90" i="1"/>
  <c r="AX90" i="1"/>
  <c r="CC90" i="1" s="1"/>
  <c r="BR90" i="1"/>
  <c r="CE90" i="1" s="1"/>
  <c r="BP90" i="1"/>
  <c r="AD98" i="1"/>
  <c r="CA98" i="1" s="1"/>
  <c r="AB98" i="1"/>
  <c r="AV98" i="1"/>
  <c r="AX98" i="1"/>
  <c r="CC98" i="1" s="1"/>
  <c r="BR98" i="1"/>
  <c r="CE98" i="1" s="1"/>
  <c r="BP98" i="1"/>
  <c r="AV106" i="1"/>
  <c r="AX106" i="1"/>
  <c r="CC106" i="1" s="1"/>
  <c r="AN68" i="1"/>
  <c r="CB68" i="1" s="1"/>
  <c r="AL68" i="1"/>
  <c r="BF68" i="1"/>
  <c r="BH68" i="1"/>
  <c r="CD68" i="1" s="1"/>
  <c r="AB69" i="1"/>
  <c r="AD69" i="1"/>
  <c r="CA69" i="1" s="1"/>
  <c r="AX69" i="1"/>
  <c r="CC69" i="1" s="1"/>
  <c r="AV69" i="1"/>
  <c r="BP69" i="1"/>
  <c r="BR69" i="1"/>
  <c r="CE69" i="1" s="1"/>
  <c r="Q76" i="1"/>
  <c r="BZ76" i="1" s="1"/>
  <c r="S76" i="1"/>
  <c r="AN76" i="1"/>
  <c r="CB76" i="1" s="1"/>
  <c r="AL76" i="1"/>
  <c r="BF76" i="1"/>
  <c r="BH76" i="1"/>
  <c r="CD76" i="1" s="1"/>
  <c r="AB77" i="1"/>
  <c r="AD77" i="1"/>
  <c r="CA77" i="1" s="1"/>
  <c r="AX77" i="1"/>
  <c r="CC77" i="1" s="1"/>
  <c r="AV77" i="1"/>
  <c r="BP77" i="1"/>
  <c r="BR77" i="1"/>
  <c r="CE77" i="1" s="1"/>
  <c r="Q84" i="1"/>
  <c r="BZ84" i="1" s="1"/>
  <c r="S84" i="1"/>
  <c r="S85" i="1"/>
  <c r="Q85" i="1"/>
  <c r="BZ85" i="1" s="1"/>
  <c r="S103" i="1"/>
  <c r="BR63" i="1"/>
  <c r="CE63" i="1" s="1"/>
  <c r="AN64" i="1"/>
  <c r="CB64" i="1" s="1"/>
  <c r="R67" i="1"/>
  <c r="N67" i="1"/>
  <c r="R69" i="1"/>
  <c r="AL70" i="1"/>
  <c r="AN70" i="1"/>
  <c r="CB70" i="1" s="1"/>
  <c r="BH70" i="1"/>
  <c r="CD70" i="1" s="1"/>
  <c r="BF70" i="1"/>
  <c r="AD71" i="1"/>
  <c r="CA71" i="1" s="1"/>
  <c r="AB71" i="1"/>
  <c r="AV71" i="1"/>
  <c r="AX71" i="1"/>
  <c r="CC71" i="1" s="1"/>
  <c r="BR71" i="1"/>
  <c r="CE71" i="1" s="1"/>
  <c r="BP71" i="1"/>
  <c r="R75" i="1"/>
  <c r="N75" i="1"/>
  <c r="R77" i="1"/>
  <c r="AL78" i="1"/>
  <c r="AN78" i="1"/>
  <c r="CB78" i="1" s="1"/>
  <c r="BH78" i="1"/>
  <c r="CD78" i="1" s="1"/>
  <c r="BF78" i="1"/>
  <c r="AD79" i="1"/>
  <c r="CA79" i="1" s="1"/>
  <c r="AB79" i="1"/>
  <c r="AV79" i="1"/>
  <c r="AX79" i="1"/>
  <c r="CC79" i="1" s="1"/>
  <c r="BR79" i="1"/>
  <c r="CE79" i="1" s="1"/>
  <c r="BP79" i="1"/>
  <c r="R83" i="1"/>
  <c r="N83" i="1"/>
  <c r="Q87" i="1"/>
  <c r="BZ87" i="1" s="1"/>
  <c r="S87" i="1"/>
  <c r="S89" i="1"/>
  <c r="AL89" i="1"/>
  <c r="AN89" i="1"/>
  <c r="CB89" i="1" s="1"/>
  <c r="BH89" i="1"/>
  <c r="CD89" i="1" s="1"/>
  <c r="BF89" i="1"/>
  <c r="S97" i="1"/>
  <c r="Q97" i="1"/>
  <c r="BZ97" i="1" s="1"/>
  <c r="AL97" i="1"/>
  <c r="AN97" i="1"/>
  <c r="CB97" i="1" s="1"/>
  <c r="BH97" i="1"/>
  <c r="CD97" i="1" s="1"/>
  <c r="BF97" i="1"/>
  <c r="AL105" i="1"/>
  <c r="AN105" i="1"/>
  <c r="CB105" i="1" s="1"/>
  <c r="BH105" i="1"/>
  <c r="CD105" i="1" s="1"/>
  <c r="BF105" i="1"/>
  <c r="S110" i="1"/>
  <c r="R90" i="1"/>
  <c r="AN91" i="1"/>
  <c r="CB91" i="1" s="1"/>
  <c r="AL91" i="1"/>
  <c r="BF91" i="1"/>
  <c r="BH91" i="1"/>
  <c r="CD91" i="1" s="1"/>
  <c r="AB92" i="1"/>
  <c r="AD92" i="1"/>
  <c r="CA92" i="1" s="1"/>
  <c r="AX92" i="1"/>
  <c r="CC92" i="1" s="1"/>
  <c r="AV92" i="1"/>
  <c r="BP92" i="1"/>
  <c r="BR92" i="1"/>
  <c r="CE92" i="1" s="1"/>
  <c r="N96" i="1"/>
  <c r="R96" i="1"/>
  <c r="R98" i="1"/>
  <c r="AN99" i="1"/>
  <c r="CB99" i="1" s="1"/>
  <c r="AL99" i="1"/>
  <c r="BF99" i="1"/>
  <c r="BH99" i="1"/>
  <c r="CD99" i="1" s="1"/>
  <c r="AB100" i="1"/>
  <c r="AD100" i="1"/>
  <c r="CA100" i="1" s="1"/>
  <c r="AX100" i="1"/>
  <c r="CC100" i="1" s="1"/>
  <c r="AV100" i="1"/>
  <c r="BP100" i="1"/>
  <c r="BR100" i="1"/>
  <c r="CE100" i="1" s="1"/>
  <c r="N104" i="1"/>
  <c r="R104" i="1"/>
  <c r="R106" i="1"/>
  <c r="AL109" i="1"/>
  <c r="AN109" i="1"/>
  <c r="CB109" i="1" s="1"/>
  <c r="N112" i="1"/>
  <c r="R112" i="1"/>
  <c r="AX114" i="1"/>
  <c r="CC114" i="1" s="1"/>
  <c r="AV114" i="1"/>
  <c r="Q117" i="1"/>
  <c r="BZ117" i="1" s="1"/>
  <c r="S117" i="1"/>
  <c r="AV117" i="1"/>
  <c r="AX117" i="1"/>
  <c r="CC117" i="1" s="1"/>
  <c r="Q120" i="1"/>
  <c r="BZ120" i="1" s="1"/>
  <c r="Q93" i="1"/>
  <c r="BZ93" i="1" s="1"/>
  <c r="AL93" i="1"/>
  <c r="AN93" i="1"/>
  <c r="CB93" i="1" s="1"/>
  <c r="BH93" i="1"/>
  <c r="CD93" i="1" s="1"/>
  <c r="BF93" i="1"/>
  <c r="AD94" i="1"/>
  <c r="CA94" i="1" s="1"/>
  <c r="AB94" i="1"/>
  <c r="AV94" i="1"/>
  <c r="AX94" i="1"/>
  <c r="CC94" i="1" s="1"/>
  <c r="BR94" i="1"/>
  <c r="CE94" i="1" s="1"/>
  <c r="BP94" i="1"/>
  <c r="S101" i="1"/>
  <c r="Q101" i="1"/>
  <c r="BZ101" i="1" s="1"/>
  <c r="AL101" i="1"/>
  <c r="AN101" i="1"/>
  <c r="CB101" i="1" s="1"/>
  <c r="BH101" i="1"/>
  <c r="CD101" i="1" s="1"/>
  <c r="BF101" i="1"/>
  <c r="AD102" i="1"/>
  <c r="CA102" i="1" s="1"/>
  <c r="AB102" i="1"/>
  <c r="AV102" i="1"/>
  <c r="AX102" i="1"/>
  <c r="CC102" i="1" s="1"/>
  <c r="BR102" i="1"/>
  <c r="CE102" i="1" s="1"/>
  <c r="BP102" i="1"/>
  <c r="N108" i="1"/>
  <c r="R108" i="1"/>
  <c r="Q111" i="1"/>
  <c r="BZ111" i="1" s="1"/>
  <c r="S111" i="1"/>
  <c r="BF111" i="1"/>
  <c r="BH111" i="1"/>
  <c r="CD111" i="1" s="1"/>
  <c r="BF118" i="1"/>
  <c r="BH118" i="1"/>
  <c r="CD118" i="1" s="1"/>
  <c r="R126" i="1"/>
  <c r="N126" i="1"/>
  <c r="S133" i="1"/>
  <c r="Q133" i="1"/>
  <c r="BZ133" i="1" s="1"/>
  <c r="R86" i="1"/>
  <c r="AN87" i="1"/>
  <c r="CB87" i="1" s="1"/>
  <c r="AL87" i="1"/>
  <c r="BF87" i="1"/>
  <c r="BH87" i="1"/>
  <c r="CD87" i="1" s="1"/>
  <c r="AB88" i="1"/>
  <c r="AD88" i="1"/>
  <c r="CA88" i="1" s="1"/>
  <c r="AX88" i="1"/>
  <c r="CC88" i="1" s="1"/>
  <c r="AV88" i="1"/>
  <c r="BP88" i="1"/>
  <c r="BR88" i="1"/>
  <c r="CE88" i="1" s="1"/>
  <c r="R94" i="1"/>
  <c r="AN95" i="1"/>
  <c r="CB95" i="1" s="1"/>
  <c r="AL95" i="1"/>
  <c r="BF95" i="1"/>
  <c r="BH95" i="1"/>
  <c r="CD95" i="1" s="1"/>
  <c r="AB96" i="1"/>
  <c r="AD96" i="1"/>
  <c r="CA96" i="1" s="1"/>
  <c r="AX96" i="1"/>
  <c r="CC96" i="1" s="1"/>
  <c r="AV96" i="1"/>
  <c r="BP96" i="1"/>
  <c r="BR96" i="1"/>
  <c r="CE96" i="1" s="1"/>
  <c r="N100" i="1"/>
  <c r="R100" i="1"/>
  <c r="R102" i="1"/>
  <c r="AN103" i="1"/>
  <c r="CB103" i="1" s="1"/>
  <c r="AL103" i="1"/>
  <c r="BF103" i="1"/>
  <c r="BH103" i="1"/>
  <c r="CD103" i="1" s="1"/>
  <c r="AB104" i="1"/>
  <c r="AD104" i="1"/>
  <c r="CA104" i="1" s="1"/>
  <c r="AX104" i="1"/>
  <c r="CC104" i="1" s="1"/>
  <c r="AV104" i="1"/>
  <c r="BP104" i="1"/>
  <c r="BR104" i="1"/>
  <c r="CE104" i="1" s="1"/>
  <c r="Q107" i="1"/>
  <c r="BZ107" i="1" s="1"/>
  <c r="S107" i="1"/>
  <c r="BF107" i="1"/>
  <c r="BH107" i="1"/>
  <c r="CD107" i="1" s="1"/>
  <c r="AV110" i="1"/>
  <c r="AX110" i="1"/>
  <c r="CC110" i="1" s="1"/>
  <c r="AB112" i="1"/>
  <c r="AD112" i="1"/>
  <c r="CA112" i="1" s="1"/>
  <c r="Q114" i="1"/>
  <c r="BZ114" i="1" s="1"/>
  <c r="S114" i="1"/>
  <c r="S118" i="1"/>
  <c r="S119" i="1"/>
  <c r="N123" i="1"/>
  <c r="R123" i="1"/>
  <c r="AB106" i="1"/>
  <c r="BP106" i="1"/>
  <c r="AL107" i="1"/>
  <c r="AV108" i="1"/>
  <c r="BF109" i="1"/>
  <c r="AB110" i="1"/>
  <c r="BP110" i="1"/>
  <c r="AL111" i="1"/>
  <c r="BF115" i="1"/>
  <c r="R116" i="1"/>
  <c r="BP116" i="1"/>
  <c r="V121" i="1"/>
  <c r="AL121" i="1"/>
  <c r="N122" i="1"/>
  <c r="AV122" i="1"/>
  <c r="Q127" i="1"/>
  <c r="BZ127" i="1" s="1"/>
  <c r="S127" i="1"/>
  <c r="S128" i="1"/>
  <c r="Q128" i="1"/>
  <c r="BZ128" i="1" s="1"/>
  <c r="R134" i="1"/>
  <c r="N134" i="1"/>
  <c r="AV135" i="1"/>
  <c r="AX135" i="1"/>
  <c r="CC135" i="1" s="1"/>
  <c r="BR135" i="1"/>
  <c r="CE135" i="1" s="1"/>
  <c r="BP135" i="1"/>
  <c r="Q140" i="1"/>
  <c r="BZ140" i="1" s="1"/>
  <c r="S140" i="1"/>
  <c r="AV140" i="1"/>
  <c r="AX140" i="1"/>
  <c r="CC140" i="1" s="1"/>
  <c r="AD130" i="1"/>
  <c r="CA130" i="1" s="1"/>
  <c r="AB130" i="1"/>
  <c r="AV130" i="1"/>
  <c r="AX130" i="1"/>
  <c r="CC130" i="1" s="1"/>
  <c r="BR130" i="1"/>
  <c r="CE130" i="1" s="1"/>
  <c r="BP130" i="1"/>
  <c r="Q135" i="1"/>
  <c r="BZ135" i="1" s="1"/>
  <c r="S135" i="1"/>
  <c r="V113" i="1"/>
  <c r="N114" i="1"/>
  <c r="N115" i="1"/>
  <c r="AD115" i="1"/>
  <c r="CA115" i="1" s="1"/>
  <c r="V116" i="1"/>
  <c r="AN116" i="1"/>
  <c r="CB116" i="1" s="1"/>
  <c r="Q118" i="1"/>
  <c r="BZ118" i="1" s="1"/>
  <c r="BR119" i="1"/>
  <c r="CE119" i="1" s="1"/>
  <c r="Q121" i="1"/>
  <c r="BZ121" i="1" s="1"/>
  <c r="AB123" i="1"/>
  <c r="AD123" i="1"/>
  <c r="CA123" i="1" s="1"/>
  <c r="BP123" i="1"/>
  <c r="BR123" i="1"/>
  <c r="CE123" i="1" s="1"/>
  <c r="AL129" i="1"/>
  <c r="AN129" i="1"/>
  <c r="CB129" i="1" s="1"/>
  <c r="BH129" i="1"/>
  <c r="CD129" i="1" s="1"/>
  <c r="BF129" i="1"/>
  <c r="S142" i="1"/>
  <c r="Q142" i="1"/>
  <c r="BZ142" i="1" s="1"/>
  <c r="Q131" i="1"/>
  <c r="BZ131" i="1" s="1"/>
  <c r="AN131" i="1"/>
  <c r="CB131" i="1" s="1"/>
  <c r="AL131" i="1"/>
  <c r="BF131" i="1"/>
  <c r="BH131" i="1"/>
  <c r="CD131" i="1" s="1"/>
  <c r="AB132" i="1"/>
  <c r="AD132" i="1"/>
  <c r="CA132" i="1" s="1"/>
  <c r="AX132" i="1"/>
  <c r="CC132" i="1" s="1"/>
  <c r="AV132" i="1"/>
  <c r="BP132" i="1"/>
  <c r="BR132" i="1"/>
  <c r="CE132" i="1" s="1"/>
  <c r="AB137" i="1"/>
  <c r="AD137" i="1"/>
  <c r="CA137" i="1" s="1"/>
  <c r="AD143" i="1"/>
  <c r="CA143" i="1" s="1"/>
  <c r="AB143" i="1"/>
  <c r="AB124" i="1"/>
  <c r="S125" i="1"/>
  <c r="Q125" i="1"/>
  <c r="BZ125" i="1" s="1"/>
  <c r="AL125" i="1"/>
  <c r="AN125" i="1"/>
  <c r="CB125" i="1" s="1"/>
  <c r="BH125" i="1"/>
  <c r="CD125" i="1" s="1"/>
  <c r="BF125" i="1"/>
  <c r="AD126" i="1"/>
  <c r="CA126" i="1" s="1"/>
  <c r="AB126" i="1"/>
  <c r="AV126" i="1"/>
  <c r="AX126" i="1"/>
  <c r="CC126" i="1" s="1"/>
  <c r="BR126" i="1"/>
  <c r="CE126" i="1" s="1"/>
  <c r="BP126" i="1"/>
  <c r="R130" i="1"/>
  <c r="N130" i="1"/>
  <c r="R132" i="1"/>
  <c r="AL133" i="1"/>
  <c r="AN133" i="1"/>
  <c r="CB133" i="1" s="1"/>
  <c r="BH133" i="1"/>
  <c r="CD133" i="1" s="1"/>
  <c r="BF133" i="1"/>
  <c r="AD134" i="1"/>
  <c r="CA134" i="1" s="1"/>
  <c r="AB134" i="1"/>
  <c r="AV134" i="1"/>
  <c r="AX134" i="1"/>
  <c r="CC134" i="1" s="1"/>
  <c r="BR134" i="1"/>
  <c r="CE134" i="1" s="1"/>
  <c r="BP134" i="1"/>
  <c r="BF137" i="1"/>
  <c r="BH137" i="1"/>
  <c r="CD137" i="1" s="1"/>
  <c r="S143" i="1"/>
  <c r="AX146" i="1"/>
  <c r="CC146" i="1" s="1"/>
  <c r="AV146" i="1"/>
  <c r="AL152" i="1"/>
  <c r="AN152" i="1"/>
  <c r="CB152" i="1" s="1"/>
  <c r="R124" i="1"/>
  <c r="AN127" i="1"/>
  <c r="CB127" i="1" s="1"/>
  <c r="AL127" i="1"/>
  <c r="BF127" i="1"/>
  <c r="BH127" i="1"/>
  <c r="CD127" i="1" s="1"/>
  <c r="AB128" i="1"/>
  <c r="AD128" i="1"/>
  <c r="CA128" i="1" s="1"/>
  <c r="AX128" i="1"/>
  <c r="CC128" i="1" s="1"/>
  <c r="AV128" i="1"/>
  <c r="BP128" i="1"/>
  <c r="BR128" i="1"/>
  <c r="CE128" i="1" s="1"/>
  <c r="AN135" i="1"/>
  <c r="CB135" i="1" s="1"/>
  <c r="AL135" i="1"/>
  <c r="Q150" i="1"/>
  <c r="BZ150" i="1" s="1"/>
  <c r="S150" i="1"/>
  <c r="Q137" i="1"/>
  <c r="BZ137" i="1" s="1"/>
  <c r="N137" i="1"/>
  <c r="AV137" i="1"/>
  <c r="BF138" i="1"/>
  <c r="R139" i="1"/>
  <c r="BP139" i="1"/>
  <c r="BR149" i="1"/>
  <c r="CE149" i="1" s="1"/>
  <c r="BP149" i="1"/>
  <c r="AX151" i="1"/>
  <c r="CC151" i="1" s="1"/>
  <c r="AV151" i="1"/>
  <c r="BP151" i="1"/>
  <c r="BR151" i="1"/>
  <c r="CE151" i="1" s="1"/>
  <c r="S152" i="1"/>
  <c r="Q152" i="1"/>
  <c r="BZ152" i="1" s="1"/>
  <c r="Q156" i="1"/>
  <c r="BZ156" i="1" s="1"/>
  <c r="BF156" i="1"/>
  <c r="BH156" i="1"/>
  <c r="CD156" i="1" s="1"/>
  <c r="N147" i="1"/>
  <c r="R147" i="1"/>
  <c r="BR152" i="1"/>
  <c r="CE152" i="1" s="1"/>
  <c r="BP152" i="1"/>
  <c r="BR137" i="1"/>
  <c r="CE137" i="1" s="1"/>
  <c r="N138" i="1"/>
  <c r="AD138" i="1"/>
  <c r="CA138" i="1" s="1"/>
  <c r="V139" i="1"/>
  <c r="AN139" i="1"/>
  <c r="CB139" i="1" s="1"/>
  <c r="BR142" i="1"/>
  <c r="CE142" i="1" s="1"/>
  <c r="AX144" i="1"/>
  <c r="CC144" i="1" s="1"/>
  <c r="AV144" i="1"/>
  <c r="AN149" i="1"/>
  <c r="CB149" i="1" s="1"/>
  <c r="AL149" i="1"/>
  <c r="S151" i="1"/>
  <c r="Q151" i="1"/>
  <c r="BZ151" i="1" s="1"/>
  <c r="S158" i="1"/>
  <c r="Q158" i="1"/>
  <c r="BZ158" i="1" s="1"/>
  <c r="AV159" i="1"/>
  <c r="AX159" i="1"/>
  <c r="CC159" i="1" s="1"/>
  <c r="R145" i="1"/>
  <c r="N151" i="1"/>
  <c r="V153" i="1"/>
  <c r="R155" i="1"/>
  <c r="N155" i="1"/>
  <c r="AL154" i="1"/>
  <c r="AN154" i="1"/>
  <c r="CB154" i="1" s="1"/>
  <c r="BH154" i="1"/>
  <c r="CD154" i="1" s="1"/>
  <c r="BF154" i="1"/>
  <c r="AV155" i="1"/>
  <c r="AX155" i="1"/>
  <c r="CC155" i="1" s="1"/>
  <c r="AB157" i="1"/>
  <c r="AD157" i="1"/>
  <c r="CA157" i="1" s="1"/>
  <c r="BP157" i="1"/>
  <c r="BR157" i="1"/>
  <c r="CE157" i="1" s="1"/>
  <c r="AB145" i="1"/>
  <c r="BR147" i="1"/>
  <c r="CE147" i="1" s="1"/>
  <c r="AN148" i="1"/>
  <c r="CB148" i="1" s="1"/>
  <c r="BF148" i="1"/>
  <c r="R149" i="1"/>
  <c r="BH150" i="1"/>
  <c r="CD150" i="1" s="1"/>
  <c r="AX153" i="1"/>
  <c r="CC153" i="1" s="1"/>
  <c r="BP153" i="1"/>
  <c r="R157" i="1"/>
  <c r="AL158" i="1"/>
  <c r="AN158" i="1"/>
  <c r="CB158" i="1" s="1"/>
  <c r="Q159" i="1"/>
  <c r="BZ159" i="1" s="1"/>
  <c r="F11" i="7"/>
  <c r="AB155" i="1"/>
  <c r="BP155" i="1"/>
  <c r="AL156" i="1"/>
  <c r="AV157" i="1"/>
  <c r="BF158" i="1"/>
  <c r="N159" i="1"/>
  <c r="AB159" i="1"/>
  <c r="BP159" i="1"/>
  <c r="C10" i="7"/>
  <c r="C11" i="7" s="1"/>
  <c r="H11" i="6"/>
  <c r="F10" i="7"/>
  <c r="Q54" i="1" l="1"/>
  <c r="BZ54" i="1" s="1"/>
  <c r="S56" i="1"/>
  <c r="Q105" i="1"/>
  <c r="BZ105" i="1" s="1"/>
  <c r="Q92" i="1"/>
  <c r="BZ92" i="1" s="1"/>
  <c r="Q95" i="1"/>
  <c r="BZ95" i="1" s="1"/>
  <c r="S66" i="1"/>
  <c r="Q62" i="1"/>
  <c r="BZ62" i="1" s="1"/>
  <c r="S146" i="1"/>
  <c r="Q109" i="1"/>
  <c r="BZ109" i="1" s="1"/>
  <c r="Q57" i="1"/>
  <c r="BZ57" i="1" s="1"/>
  <c r="S32" i="1"/>
  <c r="S129" i="1"/>
  <c r="Q64" i="1"/>
  <c r="BZ64" i="1" s="1"/>
  <c r="Q46" i="1"/>
  <c r="BZ46" i="1" s="1"/>
  <c r="S44" i="1"/>
  <c r="S68" i="1"/>
  <c r="S99" i="1"/>
  <c r="Q154" i="1"/>
  <c r="BZ154" i="1" s="1"/>
  <c r="Q113" i="1"/>
  <c r="BZ113" i="1" s="1"/>
  <c r="S43" i="1"/>
  <c r="AL10" i="1"/>
  <c r="S91" i="1"/>
  <c r="S20" i="1"/>
  <c r="Q35" i="1"/>
  <c r="BZ35" i="1" s="1"/>
  <c r="S35" i="1"/>
  <c r="V10" i="1"/>
  <c r="Q47" i="1"/>
  <c r="BZ47" i="1" s="1"/>
  <c r="BF10" i="1"/>
  <c r="Q153" i="1"/>
  <c r="BZ153" i="1" s="1"/>
  <c r="S153" i="1"/>
  <c r="S122" i="1"/>
  <c r="Q136" i="1"/>
  <c r="BZ136" i="1" s="1"/>
  <c r="S136" i="1"/>
  <c r="S149" i="1"/>
  <c r="Q149" i="1"/>
  <c r="BZ149" i="1" s="1"/>
  <c r="S83" i="1"/>
  <c r="Q83" i="1"/>
  <c r="BZ83" i="1" s="1"/>
  <c r="S71" i="1"/>
  <c r="Q71" i="1"/>
  <c r="BZ71" i="1" s="1"/>
  <c r="S19" i="1"/>
  <c r="Q19" i="1"/>
  <c r="BZ19" i="1" s="1"/>
  <c r="S132" i="1"/>
  <c r="Q132" i="1"/>
  <c r="BZ132" i="1" s="1"/>
  <c r="S108" i="1"/>
  <c r="Q108" i="1"/>
  <c r="BZ108" i="1" s="1"/>
  <c r="S112" i="1"/>
  <c r="Q112" i="1"/>
  <c r="BZ112" i="1" s="1"/>
  <c r="Q106" i="1"/>
  <c r="BZ106" i="1" s="1"/>
  <c r="S106" i="1"/>
  <c r="S75" i="1"/>
  <c r="Q75" i="1"/>
  <c r="BZ75" i="1" s="1"/>
  <c r="Q81" i="1"/>
  <c r="BZ81" i="1" s="1"/>
  <c r="S81" i="1"/>
  <c r="S45" i="1"/>
  <c r="Q45" i="1"/>
  <c r="BZ45" i="1" s="1"/>
  <c r="S31" i="1"/>
  <c r="Q31" i="1"/>
  <c r="BZ31" i="1" s="1"/>
  <c r="S17" i="1"/>
  <c r="Q17" i="1"/>
  <c r="BZ17" i="1" s="1"/>
  <c r="BP10" i="1"/>
  <c r="AB10" i="1"/>
  <c r="Q29" i="1"/>
  <c r="BZ29" i="1" s="1"/>
  <c r="S29" i="1"/>
  <c r="S157" i="1"/>
  <c r="Q157" i="1"/>
  <c r="BZ157" i="1" s="1"/>
  <c r="S116" i="1"/>
  <c r="Q116" i="1"/>
  <c r="BZ116" i="1" s="1"/>
  <c r="S24" i="1"/>
  <c r="Q24" i="1"/>
  <c r="BZ24" i="1" s="1"/>
  <c r="AV10" i="1"/>
  <c r="S124" i="1"/>
  <c r="Q124" i="1"/>
  <c r="BZ124" i="1" s="1"/>
  <c r="S126" i="1"/>
  <c r="Q126" i="1"/>
  <c r="BZ126" i="1" s="1"/>
  <c r="S104" i="1"/>
  <c r="Q104" i="1"/>
  <c r="BZ104" i="1" s="1"/>
  <c r="Q98" i="1"/>
  <c r="BZ98" i="1" s="1"/>
  <c r="S98" i="1"/>
  <c r="Q22" i="1"/>
  <c r="BZ22" i="1" s="1"/>
  <c r="S22" i="1"/>
  <c r="S53" i="1"/>
  <c r="Q53" i="1"/>
  <c r="BZ53" i="1" s="1"/>
  <c r="Q21" i="1"/>
  <c r="BZ21" i="1" s="1"/>
  <c r="S21" i="1"/>
  <c r="S69" i="1"/>
  <c r="Q69" i="1"/>
  <c r="BZ69" i="1" s="1"/>
  <c r="H16" i="6"/>
  <c r="I11" i="6"/>
  <c r="S145" i="1"/>
  <c r="Q145" i="1"/>
  <c r="BZ145" i="1" s="1"/>
  <c r="S147" i="1"/>
  <c r="Q147" i="1"/>
  <c r="BZ147" i="1" s="1"/>
  <c r="S134" i="1"/>
  <c r="Q134" i="1"/>
  <c r="BZ134" i="1" s="1"/>
  <c r="S102" i="1"/>
  <c r="Q102" i="1"/>
  <c r="BZ102" i="1" s="1"/>
  <c r="Q86" i="1"/>
  <c r="BZ86" i="1" s="1"/>
  <c r="S86" i="1"/>
  <c r="S67" i="1"/>
  <c r="Q67" i="1"/>
  <c r="BZ67" i="1" s="1"/>
  <c r="Q73" i="1"/>
  <c r="BZ73" i="1" s="1"/>
  <c r="S73" i="1"/>
  <c r="S155" i="1"/>
  <c r="Q155" i="1"/>
  <c r="BZ155" i="1" s="1"/>
  <c r="S139" i="1"/>
  <c r="Q139" i="1"/>
  <c r="BZ139" i="1" s="1"/>
  <c r="Q130" i="1"/>
  <c r="BZ130" i="1" s="1"/>
  <c r="S130" i="1"/>
  <c r="S123" i="1"/>
  <c r="Q123" i="1"/>
  <c r="BZ123" i="1" s="1"/>
  <c r="S100" i="1"/>
  <c r="Q100" i="1"/>
  <c r="BZ100" i="1" s="1"/>
  <c r="S94" i="1"/>
  <c r="Q94" i="1"/>
  <c r="BZ94" i="1" s="1"/>
  <c r="S96" i="1"/>
  <c r="Q96" i="1"/>
  <c r="BZ96" i="1" s="1"/>
  <c r="Q90" i="1"/>
  <c r="BZ90" i="1" s="1"/>
  <c r="S90" i="1"/>
  <c r="S77" i="1"/>
  <c r="Q77" i="1"/>
  <c r="BZ77" i="1" s="1"/>
  <c r="S79" i="1"/>
  <c r="Q79" i="1"/>
  <c r="BZ79" i="1" s="1"/>
  <c r="Q65" i="1"/>
  <c r="BZ65" i="1" s="1"/>
  <c r="S65" i="1"/>
  <c r="Q15" i="1"/>
  <c r="BZ15" i="1" s="1"/>
  <c r="S15" i="1"/>
  <c r="S37" i="1"/>
  <c r="Q37" i="1"/>
  <c r="BZ37" i="1" s="1"/>
  <c r="S26" i="1"/>
  <c r="S27" i="1" s="1"/>
  <c r="Q26" i="1"/>
  <c r="BZ26" i="1" s="1"/>
  <c r="D5" i="7"/>
  <c r="D10" i="7" s="1"/>
  <c r="D11" i="7" s="1"/>
  <c r="Q13" i="1"/>
  <c r="BZ13" i="1" s="1"/>
  <c r="S13" i="1"/>
  <c r="S11" i="1"/>
  <c r="Q11" i="1"/>
  <c r="R10" i="1"/>
  <c r="I16" i="6" l="1"/>
  <c r="J11" i="6"/>
  <c r="J16" i="6" s="1"/>
  <c r="Q10" i="1"/>
  <c r="BZ11" i="1"/>
</calcChain>
</file>

<file path=xl/sharedStrings.xml><?xml version="1.0" encoding="utf-8"?>
<sst xmlns="http://schemas.openxmlformats.org/spreadsheetml/2006/main" count="8171" uniqueCount="1009">
  <si>
    <t>Комплекс мероприятий долгосрочного плана развития</t>
  </si>
  <si>
    <t>Курская область</t>
  </si>
  <si>
    <t>&lt;-УКАЖИТЕ ЗАРАНЕЕ для правильного учета уровня софинансирования</t>
  </si>
  <si>
    <t>(наименование субъекта Российской Федерации)</t>
  </si>
  <si>
    <t>Раздел I. Перечень мероприятий, сроки реализации, источники и объемы финансового обеспечения</t>
  </si>
  <si>
    <t>контроли</t>
  </si>
  <si>
    <t>№ п/п</t>
  </si>
  <si>
    <t>Отраслевое направление реализации мероприятия</t>
  </si>
  <si>
    <t>Наименование мероприятия</t>
  </si>
  <si>
    <t>Наименование муниципального образования</t>
  </si>
  <si>
    <t>Населенный пункт (НП) - территория реализации мероприятия</t>
  </si>
  <si>
    <t>ОКТМО НП</t>
  </si>
  <si>
    <t>Статус      НП</t>
  </si>
  <si>
    <t>Статус мероприятия</t>
  </si>
  <si>
    <t>Соответствие  направлениям перечисленным в п. 5 Правил и планируемым к реализации с привлечением ФБ</t>
  </si>
  <si>
    <t>Источник финансового обеспечения реализации мероприятия</t>
  </si>
  <si>
    <t>Период реализации мероприятия</t>
  </si>
  <si>
    <t>Объемы финансового обеспечения в разрезе источников, тыс. рублей</t>
  </si>
  <si>
    <t xml:space="preserve">Наименование госпрограммы федерального уровня </t>
  </si>
  <si>
    <t>Наименование Федерального проекта</t>
  </si>
  <si>
    <t>Наименование госпрограммы регионального уровня</t>
  </si>
  <si>
    <t>Наименование муниципальной программы</t>
  </si>
  <si>
    <t>Иные источники финансового обеспечения (исключительно ВнБ / КИК)</t>
  </si>
  <si>
    <t>год начала реализации</t>
  </si>
  <si>
    <t>год завершения реализации (ввод объекта)</t>
  </si>
  <si>
    <t>на весь период реализации, тыс. руб</t>
  </si>
  <si>
    <t>на 2026 год, тыс. руб</t>
  </si>
  <si>
    <t>на 2027 год, тыс. руб</t>
  </si>
  <si>
    <t>на 2028 год, тыс. руб</t>
  </si>
  <si>
    <t>на 2029 год, тыс. руб</t>
  </si>
  <si>
    <t>на 2030 год, тыс. руб</t>
  </si>
  <si>
    <t xml:space="preserve">Соответствие с НМЦК </t>
  </si>
  <si>
    <t>Превышение уровня софинансирования 2026 год</t>
  </si>
  <si>
    <t>Превышение уровня софинансирования 2027 год</t>
  </si>
  <si>
    <t>Превышение уровня софинансирования 2028 год</t>
  </si>
  <si>
    <t>Превышение уровня софинансирования 2029 год</t>
  </si>
  <si>
    <t>Превышение уровня софинансирования 2030 год</t>
  </si>
  <si>
    <t>Всего</t>
  </si>
  <si>
    <t>ФБ - всего</t>
  </si>
  <si>
    <t>уровень софинан-сирова- ния, %</t>
  </si>
  <si>
    <t xml:space="preserve">ФБ 
(субсидии)       </t>
  </si>
  <si>
    <t>ФБ                  (КИК)</t>
  </si>
  <si>
    <t>РБ всего</t>
  </si>
  <si>
    <t>РБ
(собственное)</t>
  </si>
  <si>
    <t>РБ 
(списание 2/3)</t>
  </si>
  <si>
    <t>МБ</t>
  </si>
  <si>
    <t>ВнБ (планируемые)</t>
  </si>
  <si>
    <t>ВнБ (понесенные затраты)</t>
  </si>
  <si>
    <t>ФБ (КИК)</t>
  </si>
  <si>
    <t>ИТОГО по всем мероприятиям:</t>
  </si>
  <si>
    <t>х</t>
  </si>
  <si>
    <t>Образование</t>
  </si>
  <si>
    <t>«Капитальный ремонт пришкольной  территории МКОУ "Горшеченская СОШ им. Н.И. Жиронкина" (спортивная площадка), расположенной по адресу: Курская область, Горшеченский район, п. Горшечное, пер. Школьный, д.1».</t>
  </si>
  <si>
    <t>Горшеченский район</t>
  </si>
  <si>
    <t>рп. Горшечное</t>
  </si>
  <si>
    <t>ОНП</t>
  </si>
  <si>
    <t xml:space="preserve">планируется заявить в ФОИВ для участия в отборе </t>
  </si>
  <si>
    <t>КРСТ</t>
  </si>
  <si>
    <t xml:space="preserve"> ФП СОСТ (Создание и развитие инфраструктуры)</t>
  </si>
  <si>
    <t>Ветеринария</t>
  </si>
  <si>
    <t xml:space="preserve">Приобретение транспортных средств (не бывших в употреблении или эксплуатации) для обеспечения функционирования существующих или создаваемых в рамках проекта объектов: мобильных ветеринарных пунктов на колесных транспортных средствах с оснащением для оказания ветеринарной помощи и проведения профилактических мероприятий; </t>
  </si>
  <si>
    <t>Дорожная инфраструктура</t>
  </si>
  <si>
    <t xml:space="preserve"> ФП Дороги</t>
  </si>
  <si>
    <t>с. Бараново</t>
  </si>
  <si>
    <t>ПТ</t>
  </si>
  <si>
    <t>Развитие образования</t>
  </si>
  <si>
    <t>Создание условий для обучения, отдыха и оздоровления детей и молодежи</t>
  </si>
  <si>
    <t>Здравоохранение</t>
  </si>
  <si>
    <t xml:space="preserve">Капитальный ремонт поликлиники ОБУЗ "Горшеченская ЦРБ", расположенной по адресу: Курская обл. п. Горшечное пер Больничный 3   </t>
  </si>
  <si>
    <t>Развитие здравоохранения</t>
  </si>
  <si>
    <t xml:space="preserve">
Модернизация первичного звена здравоохранения</t>
  </si>
  <si>
    <t>Прочее</t>
  </si>
  <si>
    <t xml:space="preserve">Выполнение работ по организации строительства объекта: «Пожарная часть на четыре машиновыезда в п. Горшечное Горшеченского района Курской области» </t>
  </si>
  <si>
    <t>Иное</t>
  </si>
  <si>
    <t>ГП КО « Защита населения и территорий от чрезвычайных ситуаций, обеспечение пожарной безопасности и безопасности людей на водных объектах»</t>
  </si>
  <si>
    <t>Культура</t>
  </si>
  <si>
    <t>Благоустройство</t>
  </si>
  <si>
    <t xml:space="preserve">Благоустройство территории стадиона расположенного по адресу: Курская область, п. Горшечное, ул. Первомайская. </t>
  </si>
  <si>
    <t xml:space="preserve"> ФП Благоустройство</t>
  </si>
  <si>
    <t xml:space="preserve">Благоустройство общественной территории вблизи здания Администрации Горшеченского района Курской области.  </t>
  </si>
  <si>
    <t xml:space="preserve">Благоустройство территории парка расположенного по адресу: Курская область, п. Горшечное, ул. Первомайская. . </t>
  </si>
  <si>
    <t>Обеспечение доступным и комфортным жильем и коммунальными услугами граждан Российской Федерации</t>
  </si>
  <si>
    <t>Формирование комфортной городской среды</t>
  </si>
  <si>
    <t>Развитие транспортной системы</t>
  </si>
  <si>
    <t>Содействие развитию инфраструктуры субъектов Российской Федерации (муниципальных образований)</t>
  </si>
  <si>
    <t>с. Богородицкое</t>
  </si>
  <si>
    <t>Пт</t>
  </si>
  <si>
    <t>Строительство здания МФЦ</t>
  </si>
  <si>
    <t>Капитальный ремонт Горшеченского районного дома творчества, расположенного по адресу: Россия, Курская область, Горшеченский район, поселок Горшечное, ул. Кирова, д. 7</t>
  </si>
  <si>
    <t>Инженерная инфраструктура</t>
  </si>
  <si>
    <t>Реконструкция очистных сооружений, расположенных по адресу:п.Горшечное,ул.70-лет Октября</t>
  </si>
  <si>
    <t>Реконструкция объектов водоснабжения ОНП</t>
  </si>
  <si>
    <t>Раздел II. Характеристика мероприятий долгосрочного плана развития</t>
  </si>
  <si>
    <t>Основной вид работ в составе мероприятия</t>
  </si>
  <si>
    <t>Вид объекта в составе работ</t>
  </si>
  <si>
    <r>
      <rPr>
        <b/>
        <sz val="10"/>
        <color rgb="FF000000"/>
        <rFont val="Times New Roman"/>
        <family val="1"/>
        <charset val="204"/>
      </rPr>
      <t xml:space="preserve">Отношение к объектам капитального строительства </t>
    </r>
    <r>
      <rPr>
        <i/>
        <sz val="10"/>
        <color rgb="FF000000"/>
        <rFont val="Times New Roman"/>
        <family val="1"/>
        <charset val="204"/>
      </rPr>
      <t>(да/нет)</t>
    </r>
  </si>
  <si>
    <t>Год начала реализации мероприятия</t>
  </si>
  <si>
    <t>Год завершения реализации (ввод объекта)</t>
  </si>
  <si>
    <t>Сметная стоимость мероприятия, тыс. рублей</t>
  </si>
  <si>
    <t>Стоимость мероприятия по НМЦК (без ПИР), тыс. руб</t>
  </si>
  <si>
    <t>Показатели, характеризующие мощностные и иные результирующие параметры мероприятия</t>
  </si>
  <si>
    <t>Создание новых постоянных рабочих мест в рамках реализации мероприятия, мест</t>
  </si>
  <si>
    <t>Координаты объекта</t>
  </si>
  <si>
    <t>Координаты дороги</t>
  </si>
  <si>
    <r>
      <rPr>
        <sz val="10"/>
        <color rgb="FF000000"/>
        <rFont val="Times New Roman"/>
        <family val="1"/>
        <charset val="204"/>
      </rPr>
      <t>в том числе:</t>
    </r>
    <r>
      <rPr>
        <b/>
        <sz val="10"/>
        <color rgb="FF000000"/>
        <rFont val="Times New Roman"/>
        <family val="1"/>
        <charset val="204"/>
      </rPr>
      <t xml:space="preserve"> Затраты на проектно-изыскательские работы                   </t>
    </r>
    <r>
      <rPr>
        <i/>
        <sz val="10"/>
        <color rgb="FF000000"/>
        <rFont val="Times New Roman"/>
        <family val="1"/>
        <charset val="204"/>
      </rPr>
      <t>(при наличии)</t>
    </r>
  </si>
  <si>
    <t>наиме-нование показа-   теля</t>
  </si>
  <si>
    <t>значе-ние показа-теля</t>
  </si>
  <si>
    <t>2026 год</t>
  </si>
  <si>
    <t>2027 год</t>
  </si>
  <si>
    <t>2028 год</t>
  </si>
  <si>
    <t>2029 год</t>
  </si>
  <si>
    <t>2030 год</t>
  </si>
  <si>
    <t>широта</t>
  </si>
  <si>
    <t>долгота</t>
  </si>
  <si>
    <t>Начальная точка (широта)</t>
  </si>
  <si>
    <t>Начальная точка (долгота)</t>
  </si>
  <si>
    <t>Конечная точка (широта)</t>
  </si>
  <si>
    <t>Конечная точка (долгота)</t>
  </si>
  <si>
    <t>Строительство</t>
  </si>
  <si>
    <t>ДА</t>
  </si>
  <si>
    <t>Приобретение автотранспорта</t>
  </si>
  <si>
    <t>НЕТ</t>
  </si>
  <si>
    <t>Покупка машин</t>
  </si>
  <si>
    <t>Строительная длина, км</t>
  </si>
  <si>
    <t>Ремонт</t>
  </si>
  <si>
    <t>Ремонтируемая длина, км</t>
  </si>
  <si>
    <t xml:space="preserve">Капитальный ремонт </t>
  </si>
  <si>
    <t>Ремонтируемая площадь, м2</t>
  </si>
  <si>
    <t>Машиномест</t>
  </si>
  <si>
    <t>Реконструкция</t>
  </si>
  <si>
    <t xml:space="preserve">Пристраиваемый объем, м3 </t>
  </si>
  <si>
    <t>Площадь, м2</t>
  </si>
  <si>
    <t>Строительный объем, м3</t>
  </si>
  <si>
    <t>м2</t>
  </si>
  <si>
    <t xml:space="preserve">Количество скважин, замена водопроводных сетей м.п. </t>
  </si>
  <si>
    <t>Раздел III. Подтверждающие документы</t>
  </si>
  <si>
    <r>
      <rPr>
        <b/>
        <sz val="10"/>
        <color rgb="FF000000"/>
        <rFont val="Times New Roman"/>
        <family val="1"/>
        <charset val="204"/>
      </rPr>
      <t xml:space="preserve">Наличие подтверждения ФОИВ о  синхронизации мероприятий ДПР          </t>
    </r>
    <r>
      <rPr>
        <i/>
        <sz val="10"/>
        <color rgb="FF000000"/>
        <rFont val="Times New Roman"/>
        <family val="1"/>
        <charset val="204"/>
      </rPr>
      <t>(да/нет)</t>
    </r>
  </si>
  <si>
    <r>
      <rPr>
        <b/>
        <sz val="10"/>
        <color rgb="FF000000"/>
        <rFont val="Times New Roman"/>
        <family val="1"/>
        <charset val="204"/>
      </rPr>
      <t xml:space="preserve">Реквизиты подтверждения ФОИВ / планируемый срок получения, </t>
    </r>
    <r>
      <rPr>
        <i/>
        <sz val="10"/>
        <color rgb="FF000000"/>
        <rFont val="Times New Roman"/>
        <family val="1"/>
        <charset val="204"/>
      </rPr>
      <t>дата</t>
    </r>
  </si>
  <si>
    <r>
      <rPr>
        <b/>
        <sz val="10"/>
        <color rgb="FF000000"/>
        <rFont val="Times New Roman"/>
        <family val="1"/>
        <charset val="204"/>
      </rPr>
      <t xml:space="preserve">Требования к наличию проектной документации </t>
    </r>
    <r>
      <rPr>
        <i/>
        <sz val="8"/>
        <color rgb="FF000000"/>
        <rFont val="Times New Roman"/>
        <family val="1"/>
        <charset val="204"/>
      </rPr>
      <t>(Требуется ПД/ Требуется акт, содержащий перечень дефектов/Требуется задание на проектирование/Не требуется)</t>
    </r>
  </si>
  <si>
    <r>
      <rPr>
        <b/>
        <sz val="10"/>
        <color rgb="FF000000"/>
        <rFont val="Times New Roman"/>
        <family val="1"/>
        <charset val="204"/>
      </rPr>
      <t>ПД / акт / Коммерческие предложения представлены 
в составе заявочной документации</t>
    </r>
    <r>
      <rPr>
        <i/>
        <sz val="10"/>
        <color rgb="FF000000"/>
        <rFont val="Times New Roman"/>
        <family val="1"/>
        <charset val="204"/>
      </rPr>
      <t xml:space="preserve"> (да /нет) </t>
    </r>
  </si>
  <si>
    <r>
      <rPr>
        <b/>
        <sz val="10"/>
        <color rgb="FF000000"/>
        <rFont val="Times New Roman"/>
        <family val="1"/>
        <charset val="204"/>
      </rPr>
      <t xml:space="preserve">Срок реализации мероприятия согласно ПД, </t>
    </r>
    <r>
      <rPr>
        <i/>
        <sz val="10"/>
        <color rgb="FF000000"/>
        <rFont val="Times New Roman"/>
        <family val="1"/>
        <charset val="204"/>
      </rPr>
      <t>месяцы</t>
    </r>
  </si>
  <si>
    <r>
      <rPr>
        <b/>
        <sz val="10"/>
        <color rgb="FF000000"/>
        <rFont val="Times New Roman"/>
        <family val="1"/>
        <charset val="204"/>
      </rPr>
      <t xml:space="preserve">Реквизиты ПД /акта / планируемый срок получения, </t>
    </r>
    <r>
      <rPr>
        <i/>
        <sz val="10"/>
        <color rgb="FF000000"/>
        <rFont val="Times New Roman"/>
        <family val="1"/>
        <charset val="204"/>
      </rPr>
      <t>дата</t>
    </r>
  </si>
  <si>
    <r>
      <rPr>
        <b/>
        <sz val="10"/>
        <color rgb="FF000000"/>
        <rFont val="Times New Roman"/>
        <family val="1"/>
        <charset val="204"/>
      </rPr>
      <t xml:space="preserve">Положительное заключение ГЭ на ПД представлено в составе заявочной документации </t>
    </r>
    <r>
      <rPr>
        <i/>
        <sz val="10"/>
        <color rgb="FF000000"/>
        <rFont val="Times New Roman"/>
        <family val="1"/>
        <charset val="204"/>
      </rPr>
      <t>(да /нет)</t>
    </r>
  </si>
  <si>
    <r>
      <rPr>
        <b/>
        <sz val="10"/>
        <color rgb="FF000000"/>
        <rFont val="Times New Roman"/>
        <family val="1"/>
        <charset val="204"/>
      </rPr>
      <t xml:space="preserve">Реквизиты     ГЭ на ПД / планируемый срок получения, </t>
    </r>
    <r>
      <rPr>
        <i/>
        <sz val="10"/>
        <color rgb="FF000000"/>
        <rFont val="Times New Roman"/>
        <family val="1"/>
        <charset val="204"/>
      </rPr>
      <t>дата</t>
    </r>
  </si>
  <si>
    <r>
      <rPr>
        <b/>
        <sz val="8"/>
        <color rgb="FF000000"/>
        <rFont val="Times New Roman"/>
        <family val="1"/>
        <charset val="204"/>
      </rPr>
      <t xml:space="preserve">Положительное заключение ГЭ 
на достоверность определения сметной стоимости (ДОСС)
представлено в составе заявочной документации 
</t>
    </r>
    <r>
      <rPr>
        <i/>
        <sz val="8"/>
        <color rgb="FF000000"/>
        <rFont val="Times New Roman"/>
        <family val="1"/>
        <charset val="204"/>
      </rPr>
      <t xml:space="preserve">(да / нет)
</t>
    </r>
  </si>
  <si>
    <r>
      <rPr>
        <b/>
        <sz val="10"/>
        <color rgb="FF000000"/>
        <rFont val="Times New Roman"/>
        <family val="1"/>
        <charset val="204"/>
      </rPr>
      <t xml:space="preserve">Реквизиты заключения ГЭ на ДОСС / планируемый срок получения, </t>
    </r>
    <r>
      <rPr>
        <i/>
        <sz val="10"/>
        <color rgb="FF000000"/>
        <rFont val="Times New Roman"/>
        <family val="1"/>
        <charset val="204"/>
      </rPr>
      <t>дата</t>
    </r>
  </si>
  <si>
    <r>
      <rPr>
        <b/>
        <sz val="10"/>
        <color rgb="FF000000"/>
        <rFont val="Times New Roman"/>
        <family val="1"/>
        <charset val="204"/>
      </rPr>
      <t xml:space="preserve">Наличие выписки из реестра российской промышленной продукции  </t>
    </r>
    <r>
      <rPr>
        <i/>
        <sz val="10"/>
        <color rgb="FF000000"/>
        <rFont val="Times New Roman"/>
        <family val="1"/>
        <charset val="204"/>
      </rPr>
      <t>(Да/нет)</t>
    </r>
  </si>
  <si>
    <r>
      <rPr>
        <b/>
        <sz val="10"/>
        <color rgb="FF000000"/>
        <rFont val="Times New Roman"/>
        <family val="1"/>
        <charset val="204"/>
      </rPr>
      <t xml:space="preserve">Срок действия выписки из реестра российской промышленной продукции, </t>
    </r>
    <r>
      <rPr>
        <i/>
        <sz val="10"/>
        <color rgb="FF000000"/>
        <rFont val="Times New Roman"/>
        <family val="1"/>
        <charset val="204"/>
      </rPr>
      <t>дата</t>
    </r>
  </si>
  <si>
    <r>
      <rPr>
        <b/>
        <sz val="10"/>
        <color rgb="FF000000"/>
        <rFont val="Times New Roman"/>
        <family val="1"/>
        <charset val="204"/>
      </rPr>
      <t xml:space="preserve">ПД подготовлена на основе типовой  ПД </t>
    </r>
    <r>
      <rPr>
        <i/>
        <sz val="10"/>
        <color rgb="FF000000"/>
        <rFont val="Times New Roman"/>
        <family val="1"/>
        <charset val="204"/>
      </rPr>
      <t>(да/нет)</t>
    </r>
  </si>
  <si>
    <t xml:space="preserve">Номер заключения государственной экспертизы типовой ПД </t>
  </si>
  <si>
    <t>Наименование объекта на сайте "Витрина проектов ЕГРЗ"  https://vitrina.gge.ru/projects</t>
  </si>
  <si>
    <t>Идентификатор объекта на сайте "Витрина проектов ЕГРЗ"  https://vitrina.gge.ru/projects</t>
  </si>
  <si>
    <t>до 01.10.2025</t>
  </si>
  <si>
    <t>Требуется ПД</t>
  </si>
  <si>
    <t>П-56-89-2025</t>
  </si>
  <si>
    <t>не требуется</t>
  </si>
  <si>
    <t>15-698-85-639-2025</t>
  </si>
  <si>
    <t>до 01.10.2028</t>
  </si>
  <si>
    <t>до 01.10.2026</t>
  </si>
  <si>
    <t>Требуется акт, содержащий перечень дефектов</t>
  </si>
  <si>
    <t>№1 от 01.09.2024</t>
  </si>
  <si>
    <t>Не требуется ПД/акт</t>
  </si>
  <si>
    <t>Раздел III. Новые постоянные рабочие места, создаваемые хозяйствующими субъектами</t>
  </si>
  <si>
    <t>Наименование населенного пункта</t>
  </si>
  <si>
    <t>ОКТМО населенного пункта</t>
  </si>
  <si>
    <t>Статус населенного пункта</t>
  </si>
  <si>
    <t>Наименование инвестиционного проекта и его краткое описание</t>
  </si>
  <si>
    <t>Дата начала реализации инвестиционного проекта</t>
  </si>
  <si>
    <t>Дата завершения реализации инвестиционного проекта</t>
  </si>
  <si>
    <t>Имеющееся количество рабочих мест, чел. / численность персонала, чел.</t>
  </si>
  <si>
    <t xml:space="preserve">Планируемое количество новых рабочих мест, чел. в 2026 г. </t>
  </si>
  <si>
    <t xml:space="preserve">Планируемое количество новых рабочих мест, чел. в 2027 г. </t>
  </si>
  <si>
    <t xml:space="preserve">Планируемое количество новых рабочих мест, чел. в 2028 г. </t>
  </si>
  <si>
    <t xml:space="preserve">Планируемое количество новых рабочих мест, чел. в 2029 г. </t>
  </si>
  <si>
    <t xml:space="preserve">Планируемое количество новых рабочих мест, чел. в 2030 г. </t>
  </si>
  <si>
    <t>Полное наименование инвестора</t>
  </si>
  <si>
    <t>ИНН инвестора</t>
  </si>
  <si>
    <t>Адрес регистрации инвестора</t>
  </si>
  <si>
    <t>Отраслевое направление деятельности инвестора</t>
  </si>
  <si>
    <t>Организационно-правовая форма</t>
  </si>
  <si>
    <t>Код общероссийского классификатора видов экономической деятельности (ОКВЭД)</t>
  </si>
  <si>
    <t>Объем инвестиций, млн руб.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</si>
  <si>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</si>
  <si>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</si>
  <si>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</si>
  <si>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</si>
  <si>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</si>
  <si>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</si>
  <si>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</si>
  <si>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</si>
  <si>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</si>
  <si>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</si>
  <si>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</si>
  <si>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</si>
  <si>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</si>
  <si>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</si>
  <si>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</si>
  <si>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</si>
  <si>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</si>
  <si>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</si>
  <si>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</si>
  <si>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</si>
  <si>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</si>
  <si>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</si>
  <si>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</si>
  <si>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</si>
  <si>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</si>
  <si>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</si>
  <si>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</si>
  <si>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</si>
  <si>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</si>
  <si>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</si>
  <si>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</si>
  <si>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</si>
  <si>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</si>
  <si>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</si>
  <si>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</si>
  <si>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</si>
  <si>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</si>
  <si>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</si>
  <si>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</si>
  <si>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</si>
  <si>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</si>
  <si>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</si>
  <si>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</si>
  <si>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</si>
  <si>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</si>
  <si>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</si>
  <si>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</si>
  <si>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</si>
  <si>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</si>
  <si>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</si>
  <si>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</si>
  <si>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</si>
  <si>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</si>
  <si>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</si>
  <si>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</si>
  <si>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</si>
  <si>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</si>
  <si>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</si>
  <si>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</si>
  <si>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</si>
  <si>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</si>
  <si>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</si>
  <si>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</si>
  <si>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</si>
  <si>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</si>
  <si>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</si>
  <si>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</si>
  <si>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</si>
  <si>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</si>
  <si>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</si>
  <si>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</si>
  <si>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</si>
  <si>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</si>
  <si>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</si>
  <si>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</si>
  <si>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</si>
  <si>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</si>
  <si>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</si>
  <si>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</si>
  <si>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</si>
  <si>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</si>
  <si>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</si>
  <si>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</si>
  <si>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</si>
  <si>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</si>
  <si>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</si>
  <si>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</si>
  <si>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</si>
  <si>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</si>
  <si>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</si>
  <si>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</si>
  <si>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</si>
  <si>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</si>
  <si>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</si>
  <si>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</si>
  <si>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</si>
  <si>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</si>
  <si>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</si>
  <si>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</si>
  <si>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</si>
  <si>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</si>
  <si>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</si>
  <si>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</si>
  <si>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</si>
  <si>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</si>
  <si>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</si>
  <si>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</si>
  <si>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</si>
  <si>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</si>
  <si>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</si>
  <si>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</si>
  <si>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</si>
  <si>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</si>
  <si>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</si>
  <si>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</si>
  <si>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</si>
  <si>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</si>
  <si>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</si>
  <si>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</si>
  <si>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</si>
  <si>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</si>
  <si>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</si>
  <si>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</si>
  <si>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</si>
  <si>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</si>
  <si>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</si>
  <si>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</si>
  <si>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</si>
  <si>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</si>
  <si>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</si>
  <si>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</si>
  <si>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</si>
  <si>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</si>
  <si>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</si>
  <si>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</si>
  <si>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</si>
  <si>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</si>
  <si>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</si>
  <si>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</si>
  <si>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</si>
  <si>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</si>
  <si>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</si>
  <si>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</si>
  <si>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</si>
  <si>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</si>
  <si>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</si>
  <si>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</si>
  <si>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</si>
  <si>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</si>
  <si>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</si>
  <si>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Раздел IV. Общие сведения</t>
  </si>
  <si>
    <t>1.</t>
  </si>
  <si>
    <t>Заявитель</t>
  </si>
  <si>
    <t>Наименование</t>
  </si>
  <si>
    <r>
      <rPr>
        <b/>
        <sz val="10"/>
        <color rgb="FF000000"/>
        <rFont val="Times New Roman"/>
        <family val="1"/>
        <charset val="204"/>
      </rPr>
      <t xml:space="preserve">Контактные данные </t>
    </r>
    <r>
      <rPr>
        <sz val="10"/>
        <color rgb="FF000000"/>
        <rFont val="Times New Roman"/>
        <family val="1"/>
        <charset val="204"/>
      </rPr>
      <t>(адрес электронной почты)</t>
    </r>
  </si>
  <si>
    <t>2.</t>
  </si>
  <si>
    <t>Ответственный за реализацию долгосрочного плана развития в целом</t>
  </si>
  <si>
    <t>Наименование РОИВ</t>
  </si>
  <si>
    <t>ФИО, должность</t>
  </si>
  <si>
    <t>Контактные данные (телефон)</t>
  </si>
  <si>
    <r>
      <rPr>
        <b/>
        <sz val="10"/>
        <color rgb="FF000000"/>
        <rFont val="Times New Roman"/>
        <family val="1"/>
        <charset val="204"/>
      </rPr>
      <t xml:space="preserve">Контактные данные                                                                                      </t>
    </r>
    <r>
      <rPr>
        <sz val="10"/>
        <color rgb="FF000000"/>
        <rFont val="Times New Roman"/>
        <family val="1"/>
        <charset val="204"/>
      </rPr>
      <t>(адрес электронной почты)</t>
    </r>
  </si>
  <si>
    <t>3.</t>
  </si>
  <si>
    <r>
      <rPr>
        <b/>
        <sz val="10"/>
        <color rgb="FF000000"/>
        <rFont val="Times New Roman"/>
        <family val="1"/>
        <charset val="204"/>
      </rPr>
      <t xml:space="preserve">Ответственный за формирование заявочной документации </t>
    </r>
    <r>
      <rPr>
        <i/>
        <sz val="10"/>
        <color rgb="FF000000"/>
        <rFont val="Times New Roman"/>
        <family val="1"/>
        <charset val="204"/>
      </rPr>
      <t>(свод документов, проверка, оформление)</t>
    </r>
  </si>
  <si>
    <t>4.</t>
  </si>
  <si>
    <t>Ответственные за реализацию мероприятий долгосрочного плана развития:</t>
  </si>
  <si>
    <t>4.1.</t>
  </si>
  <si>
    <t>Мероприятие 1</t>
  </si>
  <si>
    <t>4.2.</t>
  </si>
  <si>
    <t>Мероприятие 2</t>
  </si>
  <si>
    <t>4.3.</t>
  </si>
  <si>
    <t>Мероприятие 3</t>
  </si>
  <si>
    <t>...</t>
  </si>
  <si>
    <t>5.</t>
  </si>
  <si>
    <t>Участники реализации мероприятий долгосрочного плана развития в части внебюджетного софинансирования</t>
  </si>
  <si>
    <t xml:space="preserve">Наименование </t>
  </si>
  <si>
    <t>5.1.</t>
  </si>
  <si>
    <t>5.2.</t>
  </si>
  <si>
    <t>5.3.</t>
  </si>
  <si>
    <t>6.</t>
  </si>
  <si>
    <t>Цели реализации долгосрочного плана развития</t>
  </si>
  <si>
    <t>1. …</t>
  </si>
  <si>
    <t>2. …</t>
  </si>
  <si>
    <t>3. …</t>
  </si>
  <si>
    <t>…</t>
  </si>
  <si>
    <t>7.</t>
  </si>
  <si>
    <t>Ожидаемые сводные результаты реализации мероприятий долгосрочного плана развития</t>
  </si>
  <si>
    <t>8.</t>
  </si>
  <si>
    <t>Срок реализации долгосрочного плана развития</t>
  </si>
  <si>
    <t>01.01.20.. – 31.12.20…</t>
  </si>
  <si>
    <t>9.</t>
  </si>
  <si>
    <t>Количество мероприятий долгосрочного плана развития, подлежащих реализации, ед</t>
  </si>
  <si>
    <r>
      <rPr>
        <b/>
        <sz val="10"/>
        <color rgb="FF000000"/>
        <rFont val="Times New Roman"/>
        <family val="1"/>
        <charset val="204"/>
      </rPr>
      <t>Всего</t>
    </r>
    <r>
      <rPr>
        <sz val="10"/>
        <color rgb="FF000000"/>
        <rFont val="Times New Roman"/>
        <family val="1"/>
        <charset val="204"/>
      </rPr>
      <t xml:space="preserve"> - … ед., в том числе:</t>
    </r>
  </si>
  <si>
    <t>20… г. - … ед.,</t>
  </si>
  <si>
    <t>20… г. - … ед.</t>
  </si>
  <si>
    <t xml:space="preserve">Целевые показатели </t>
  </si>
  <si>
    <t>реализации долгосрочного плана развития сельской агломерации</t>
  </si>
  <si>
    <t xml:space="preserve">с ОНП </t>
  </si>
  <si>
    <t>(наименование населенного пункта)</t>
  </si>
  <si>
    <t>Целевые показатели</t>
  </si>
  <si>
    <t>Единица измере-ния</t>
  </si>
  <si>
    <t>отчетный период (факт)</t>
  </si>
  <si>
    <t>плановый период</t>
  </si>
  <si>
    <t>год / период</t>
  </si>
  <si>
    <t>значение</t>
  </si>
  <si>
    <t>2026 г.</t>
  </si>
  <si>
    <t>2027 г.</t>
  </si>
  <si>
    <t>2028 г.</t>
  </si>
  <si>
    <t>2029 г.</t>
  </si>
  <si>
    <t>2030 г.</t>
  </si>
  <si>
    <t>(на 01.01.2027)</t>
  </si>
  <si>
    <t>(на 01.01.2028)</t>
  </si>
  <si>
    <t>(на 01.01.2029)</t>
  </si>
  <si>
    <t>(на 01.01.2030)</t>
  </si>
  <si>
    <t>(на 01.01.2031)</t>
  </si>
  <si>
    <t>Среднегодовой прирост численности муниципального образования, на территории которого расположен ОНП, в расчете на 1000 человек</t>
  </si>
  <si>
    <t>человек на 1000 человек</t>
  </si>
  <si>
    <t>2020-2023</t>
  </si>
  <si>
    <t>1.1.</t>
  </si>
  <si>
    <r>
      <rPr>
        <i/>
        <u/>
        <sz val="11"/>
        <color rgb="FF000000"/>
        <rFont val="Times New Roman"/>
        <family val="1"/>
        <charset val="204"/>
      </rPr>
      <t>Справочно:</t>
    </r>
    <r>
      <rPr>
        <i/>
        <sz val="11"/>
        <color rgb="FF000000"/>
        <rFont val="Times New Roman"/>
        <family val="1"/>
        <charset val="204"/>
      </rPr>
      <t xml:space="preserve"> Общая численность населения муниципального образования (на 01.01.)</t>
    </r>
  </si>
  <si>
    <t>человек</t>
  </si>
  <si>
    <t>на 01.01.2024</t>
  </si>
  <si>
    <t>Среднегодовой уровень прироста производительности труда на территории муниципального образования, %</t>
  </si>
  <si>
    <t>%</t>
  </si>
  <si>
    <t>2021-2023</t>
  </si>
  <si>
    <t>Среднегодовой уровень прироста производительности труда в сфере сельского, лесного хозяйства, охоты, рыболовства и рыбоводства на территории муниципального образования, %</t>
  </si>
  <si>
    <t xml:space="preserve">Доля внебюджетных средств, направляемых на реализацию ДПР, % </t>
  </si>
  <si>
    <r>
      <rPr>
        <i/>
        <u/>
        <sz val="11"/>
        <color rgb="FF000000"/>
        <rFont val="Times New Roman"/>
        <family val="1"/>
        <charset val="204"/>
      </rPr>
      <t>Справочно:</t>
    </r>
    <r>
      <rPr>
        <i/>
        <sz val="11"/>
        <color rgb="FF000000"/>
        <rFont val="Times New Roman"/>
        <family val="1"/>
        <charset val="204"/>
      </rPr>
      <t xml:space="preserve"> Объем внебюджетных средств, направленных на реализацию ДПР</t>
    </r>
  </si>
  <si>
    <t>тыс. рублей</t>
  </si>
  <si>
    <t>Уровень создания новых постоянных рабочих мест за период реализации ДПР в расчете на 1000 человек населения МО, единиц</t>
  </si>
  <si>
    <t>мест на 1000 человек</t>
  </si>
  <si>
    <r>
      <rPr>
        <i/>
        <u/>
        <sz val="11"/>
        <color rgb="FF000000"/>
        <rFont val="Times New Roman"/>
        <family val="1"/>
        <charset val="204"/>
      </rPr>
      <t>Справочно:</t>
    </r>
    <r>
      <rPr>
        <i/>
        <sz val="11"/>
        <color rgb="FF000000"/>
        <rFont val="Times New Roman"/>
        <family val="1"/>
        <charset val="204"/>
      </rPr>
      <t xml:space="preserve"> Количество созданных новых постоянных рабочих мест на территории МО</t>
    </r>
  </si>
  <si>
    <t>единиц</t>
  </si>
  <si>
    <t>Прирост инфраструктурного индекса, характеризующего комплексный подход к развитию инфраструктуры ОНП/ПТ</t>
  </si>
  <si>
    <t>коэффи-циент</t>
  </si>
  <si>
    <t>на 01.01.2025</t>
  </si>
  <si>
    <t>Раздел IV. Расчет показателей синхронизации</t>
  </si>
  <si>
    <t>№№</t>
  </si>
  <si>
    <t>Показатель синхронизации по ФБ</t>
  </si>
  <si>
    <t>Показатель синхронизации по количеству мероприятий ДПР</t>
  </si>
  <si>
    <t>2026-2030 гг.</t>
  </si>
  <si>
    <t>Объем средств ФБ по ГП КРСТ, соотвествующим направлениям перечисленным в п. 5 Правил (ФП СОСТ)</t>
  </si>
  <si>
    <t>Итого объем средств ФБ о иным ГП, КИК и объем РБ по БК</t>
  </si>
  <si>
    <t>2.1</t>
  </si>
  <si>
    <t>Объем средств ФБ по иным ГП, соотвествующим направлениям перечисленным в п. 5 Правил (ФП СОСТ)</t>
  </si>
  <si>
    <t>2.2</t>
  </si>
  <si>
    <t>Объем средств ФП казначейских инфраструктурных кредитов</t>
  </si>
  <si>
    <t>2.3</t>
  </si>
  <si>
    <t>Объем средств субъекта РФ, высвободившихся в результате списания задолженности по бюджетным кредитам (БК)</t>
  </si>
  <si>
    <t>Всего ФБ по ГП КРСТ, ГП иных ФОИВ, КИК и объем РБ по БК</t>
  </si>
  <si>
    <t>Доля ГП иных ФОИВ, КИК и БК</t>
  </si>
  <si>
    <t>1 уровень</t>
  </si>
  <si>
    <t>2 уровень</t>
  </si>
  <si>
    <t>3 уровень</t>
  </si>
  <si>
    <t>статус мероприятия</t>
  </si>
  <si>
    <t>год начала</t>
  </si>
  <si>
    <t>Отрасли</t>
  </si>
  <si>
    <t>Наименование госпрограммы федерального уровня</t>
  </si>
  <si>
    <t>Кап/некап</t>
  </si>
  <si>
    <t>Требования к наличию проектной документации</t>
  </si>
  <si>
    <t>Субъект</t>
  </si>
  <si>
    <t>ПУС 2026</t>
  </si>
  <si>
    <t>ПУС 2027</t>
  </si>
  <si>
    <t>ПУС 2028</t>
  </si>
  <si>
    <t>ПУС 2029</t>
  </si>
  <si>
    <t>ПУС 2030</t>
  </si>
  <si>
    <t>ФОИВ</t>
  </si>
  <si>
    <t>заключено соглашение о предоставлении субсидии из ФБ</t>
  </si>
  <si>
    <t>Республика Адыгея</t>
  </si>
  <si>
    <t>ИП (Индивидуальный предприниматель)</t>
  </si>
  <si>
    <t>АПК</t>
  </si>
  <si>
    <t>Минсельхоз Росии</t>
  </si>
  <si>
    <t xml:space="preserve"> ФП СОСТ</t>
  </si>
  <si>
    <t>отобрано для софинансирования, соглашение не заключено</t>
  </si>
  <si>
    <t>Республика Алтай</t>
  </si>
  <si>
    <t>ООО (Общество с ограниченной ответственностью)</t>
  </si>
  <si>
    <t>Промышленность</t>
  </si>
  <si>
    <t xml:space="preserve"> ФП Жилье (найм)</t>
  </si>
  <si>
    <t>Дополнительное образование</t>
  </si>
  <si>
    <t>Требуется задание на проектирование</t>
  </si>
  <si>
    <t>Республика Башкортостан</t>
  </si>
  <si>
    <t>ОАО (Открытое акционерное общество)</t>
  </si>
  <si>
    <t>РБ - реализуется исключительно за счет средств РБ и МБ</t>
  </si>
  <si>
    <t>Развитие культуры</t>
  </si>
  <si>
    <t>Республика Бурятия</t>
  </si>
  <si>
    <t>ЗАО (Закрытое акционерное общество)</t>
  </si>
  <si>
    <t>Транспортня сфера</t>
  </si>
  <si>
    <t xml:space="preserve"> ФП Благоустроуство</t>
  </si>
  <si>
    <t>МБ - реализуется исключительно за счет средств МБ</t>
  </si>
  <si>
    <t>Физкультура и спорт</t>
  </si>
  <si>
    <t>Развитие физической культуры и спорта</t>
  </si>
  <si>
    <t>Установка</t>
  </si>
  <si>
    <t>Республика Дагестан</t>
  </si>
  <si>
    <t>ПАО (Публичное акционерное общество)</t>
  </si>
  <si>
    <t>Торговля</t>
  </si>
  <si>
    <t>Минздрав Росии</t>
  </si>
  <si>
    <t>ВнБ - реализуется исключительно за счет средств ВнБ</t>
  </si>
  <si>
    <t>Жилищное строительство</t>
  </si>
  <si>
    <t>Бизнес-спринт</t>
  </si>
  <si>
    <t>Приобретение оборудования и мебели</t>
  </si>
  <si>
    <t>Республика Ингушетия</t>
  </si>
  <si>
    <t>КФХ (Крестьянское (фермерское) хозяйство)</t>
  </si>
  <si>
    <t>Охрана материнства и детства</t>
  </si>
  <si>
    <t>Информационное общество</t>
  </si>
  <si>
    <t>Ведомственный проект
"Развитие инфраструктуры связи"</t>
  </si>
  <si>
    <t>Кабардино-Балкарская Республика</t>
  </si>
  <si>
    <t>ФХ (Фермерское хозяйство)</t>
  </si>
  <si>
    <t>Минпросвещения России</t>
  </si>
  <si>
    <t>Поддержка семьи</t>
  </si>
  <si>
    <t>Воспроизводство и использование природных ресурсов</t>
  </si>
  <si>
    <t>Вода России (Минприроды)</t>
  </si>
  <si>
    <t>Приобретение объекта недвижимого имущества</t>
  </si>
  <si>
    <t>Республика Калмыкия</t>
  </si>
  <si>
    <t>НКО (Некомерческая организация)</t>
  </si>
  <si>
    <t>Все лучшее детям</t>
  </si>
  <si>
    <t>Охрана окружающей среды</t>
  </si>
  <si>
    <t>Вода России (Минстрой)</t>
  </si>
  <si>
    <t>Долевое участие в строительстве</t>
  </si>
  <si>
    <t>Карачаево-Черкесская Республика</t>
  </si>
  <si>
    <t>АО (Акционерное общество)</t>
  </si>
  <si>
    <t>Развитие Северо-Кавказского федерального округа</t>
  </si>
  <si>
    <t>Инвестирование в строительство</t>
  </si>
  <si>
    <t>Республика Карелия</t>
  </si>
  <si>
    <t>Физ. лица (прочее)</t>
  </si>
  <si>
    <t>Профессионалитет</t>
  </si>
  <si>
    <t>Социально-экономическое развитие Дальневосточного федерального округа</t>
  </si>
  <si>
    <t>Государственная поддержка реализации на территории Арктической зоны Российской Федерации инвестиционных проектов</t>
  </si>
  <si>
    <t>Ликвидация</t>
  </si>
  <si>
    <t>Республика Коми</t>
  </si>
  <si>
    <t>Инвестиционные фонды</t>
  </si>
  <si>
    <t>Минкульт России</t>
  </si>
  <si>
    <t>Семейные ценности и инфраструктура культуры</t>
  </si>
  <si>
    <t>Туризм</t>
  </si>
  <si>
    <t>Социально-экономическое развитие Арктической зоны Российской Федерации</t>
  </si>
  <si>
    <t>Жилье</t>
  </si>
  <si>
    <t>Республика Крым</t>
  </si>
  <si>
    <t>Благотворительные фонды содействия</t>
  </si>
  <si>
    <t>Развитие искусства и творчества</t>
  </si>
  <si>
    <t>Народные художественные промыслы</t>
  </si>
  <si>
    <t>Развитие туризма</t>
  </si>
  <si>
    <t>Защита от наводнений и иных негативных воздействий вод
и обеспечение безопасности гидротехнических сооружений</t>
  </si>
  <si>
    <t>Республика Марий Эл</t>
  </si>
  <si>
    <t>Минспорт России</t>
  </si>
  <si>
    <t>Развитие физической культуры и массового спорта</t>
  </si>
  <si>
    <t>Модернизация коммунальной инфраструктуры</t>
  </si>
  <si>
    <t>Республика Мордовия</t>
  </si>
  <si>
    <t>Социальная поддержка граждан</t>
  </si>
  <si>
    <t>Новые возможности для Дальнего Востока</t>
  </si>
  <si>
    <t>Республика Саха (Якутия)</t>
  </si>
  <si>
    <t>Минтранс России</t>
  </si>
  <si>
    <t>Региональная и местная дорожная сеть</t>
  </si>
  <si>
    <t>Доступная среда</t>
  </si>
  <si>
    <t>Республика Северная Осетия - Алания</t>
  </si>
  <si>
    <t>Минцифры России</t>
  </si>
  <si>
    <t>Содействие занятости населения</t>
  </si>
  <si>
    <t>Республика Татарстан (Татарстан)</t>
  </si>
  <si>
    <t>Цифровые платформы в отраслях социальной сферы</t>
  </si>
  <si>
    <t>Социально экономичекое развитие Калининградской области</t>
  </si>
  <si>
    <t>Республика Тыва</t>
  </si>
  <si>
    <t>Минприроды России</t>
  </si>
  <si>
    <t>КИК (казначейский инфраструктурный кредит)</t>
  </si>
  <si>
    <t>Удмуртская Республика</t>
  </si>
  <si>
    <t>Вода России</t>
  </si>
  <si>
    <t>Развитие отдельных территорий и центров экономического роста субъектов Российской Федерации, входящих в состав Дальневосточного федерального округа</t>
  </si>
  <si>
    <t>Республика Хакасия</t>
  </si>
  <si>
    <t>Экономика замкнутого цикла</t>
  </si>
  <si>
    <t>Чеченская Республика</t>
  </si>
  <si>
    <t>Чистый воздух</t>
  </si>
  <si>
    <t>Чувашская Республика - Чувашия</t>
  </si>
  <si>
    <t>Минкавзказ России</t>
  </si>
  <si>
    <t>Социально-экономическое развитие субъектов Северо-Кавказского федерального округа</t>
  </si>
  <si>
    <t>Алтайский край</t>
  </si>
  <si>
    <t>Минвостокразвития России</t>
  </si>
  <si>
    <t>Забайкальский край</t>
  </si>
  <si>
    <t>Новые возможности
для Дальнего Востока</t>
  </si>
  <si>
    <t>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</t>
  </si>
  <si>
    <t>Камчатский край</t>
  </si>
  <si>
    <t>Создание номерного фонда, инфраструктуры и новых точек притяжения</t>
  </si>
  <si>
    <t>Краснодарский край</t>
  </si>
  <si>
    <t>Ростуризм</t>
  </si>
  <si>
    <t>Красноярский край</t>
  </si>
  <si>
    <t>Минстрой России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</si>
  <si>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</si>
  <si>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</si>
  <si>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</si>
  <si>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</si>
  <si>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</si>
  <si>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</si>
  <si>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Федеральное казначество</t>
  </si>
  <si>
    <t>Астраханская область</t>
  </si>
  <si>
    <t>Минтруд России</t>
  </si>
  <si>
    <t>Белгородская область</t>
  </si>
  <si>
    <t>Брянская область</t>
  </si>
  <si>
    <t>Владимирская область</t>
  </si>
  <si>
    <t>Калининградкая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</si>
  <si>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</si>
  <si>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</si>
  <si>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</si>
  <si>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</si>
  <si>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</si>
  <si>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</si>
  <si>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</si>
  <si>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</si>
  <si>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</si>
  <si>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</si>
  <si>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</si>
  <si>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</si>
  <si>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</si>
  <si>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</si>
  <si>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</si>
  <si>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</si>
  <si>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</si>
  <si>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</si>
  <si>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</si>
  <si>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</si>
  <si>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</si>
  <si>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</si>
  <si>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</si>
  <si>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</si>
  <si>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</si>
  <si>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</si>
  <si>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</si>
  <si>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</si>
  <si>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</si>
  <si>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</si>
  <si>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</si>
  <si>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</si>
  <si>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</si>
  <si>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</si>
  <si>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</si>
  <si>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</si>
  <si>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</si>
  <si>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</si>
  <si>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</si>
  <si>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</si>
  <si>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</si>
  <si>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</si>
  <si>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</si>
  <si>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</si>
  <si>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</si>
  <si>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</si>
  <si>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</si>
  <si>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Луганская Народная Республика</t>
  </si>
  <si>
    <t>Донецкая Народная Республика</t>
  </si>
  <si>
    <t>Запорожская область</t>
  </si>
  <si>
    <t>Херсонская область</t>
  </si>
  <si>
    <t>Минказказ России</t>
  </si>
  <si>
    <t>Калининградкая обалсть</t>
  </si>
  <si>
    <t>Возможные ГП РФ</t>
  </si>
  <si>
    <t>Сфера</t>
  </si>
  <si>
    <t>Вид объекта</t>
  </si>
  <si>
    <t>Вид работ</t>
  </si>
  <si>
    <t>Отраслевая ГП РФ</t>
  </si>
  <si>
    <t>ГП КРСТ</t>
  </si>
  <si>
    <t>Санитарный транспорт класса "А"</t>
  </si>
  <si>
    <t>Приобретение</t>
  </si>
  <si>
    <t>Приложение № 10</t>
  </si>
  <si>
    <t>-</t>
  </si>
  <si>
    <t>Приложение № 11</t>
  </si>
  <si>
    <t>Центральная районая больница</t>
  </si>
  <si>
    <t>Капитальный ремонт</t>
  </si>
  <si>
    <t>Приобретение оборудования</t>
  </si>
  <si>
    <t>Районая больница</t>
  </si>
  <si>
    <t>Поликлиника</t>
  </si>
  <si>
    <t>Врачебная амбулатория</t>
  </si>
  <si>
    <t>Модульная врачебная амбулатория</t>
  </si>
  <si>
    <t xml:space="preserve">Приобретение </t>
  </si>
  <si>
    <t>Дневной стационар</t>
  </si>
  <si>
    <t>Центр (отделение) общей врачебной практички (семейной медицины)</t>
  </si>
  <si>
    <t>Модульный центр (отделение) общей врачебной практики (семейной медицины)</t>
  </si>
  <si>
    <t>Кабинет врача общей практики (семейного врача)</t>
  </si>
  <si>
    <t>Фельдшерский пункт</t>
  </si>
  <si>
    <t>Модульный фельдшерский пункт</t>
  </si>
  <si>
    <t>Фельдшерско-акушерский пункт</t>
  </si>
  <si>
    <t>Модульный фельдшерско-акушерский пункт</t>
  </si>
  <si>
    <t>Фельдшерский здравпункт</t>
  </si>
  <si>
    <t>Модульный фельдшерский здравпункт</t>
  </si>
  <si>
    <t>Передвижной фельдшерско-акушерский пункт</t>
  </si>
  <si>
    <t>Передвижной медицинский комплекс</t>
  </si>
  <si>
    <t>Женская консультация</t>
  </si>
  <si>
    <t>с 2026 г.</t>
  </si>
  <si>
    <t>Приложение № 31</t>
  </si>
  <si>
    <t>Модульная женская консультация</t>
  </si>
  <si>
    <t>Первичное сосудистое отделение</t>
  </si>
  <si>
    <t>Центр амбулаторной онкологической помощи</t>
  </si>
  <si>
    <t>Передвижной медицинский комплекс для детской поликлиники (отделения)</t>
  </si>
  <si>
    <t xml:space="preserve">в разработке </t>
  </si>
  <si>
    <t>Детская больница</t>
  </si>
  <si>
    <t>Детский сад</t>
  </si>
  <si>
    <t>Приложение № 39</t>
  </si>
  <si>
    <t>ГП СКФО</t>
  </si>
  <si>
    <t>Приложение № 1</t>
  </si>
  <si>
    <t>адресный характер</t>
  </si>
  <si>
    <t>Приложение № 37</t>
  </si>
  <si>
    <t>Столовая при детском саде</t>
  </si>
  <si>
    <t>Спортивный зал при детском саде</t>
  </si>
  <si>
    <t>Плавательный бассейн при детском саде</t>
  </si>
  <si>
    <t>Пристройка к детскому саду</t>
  </si>
  <si>
    <t>Детская площадка при детском саде</t>
  </si>
  <si>
    <t>Блочно-модульная котельная детского сада</t>
  </si>
  <si>
    <t>Общеобразовательная школа</t>
  </si>
  <si>
    <t>Общеобразовательная школа - детский сад</t>
  </si>
  <si>
    <t>Гимназия  (общеобразовательная школа)</t>
  </si>
  <si>
    <t>Лицей (общеобразовательная школа)</t>
  </si>
  <si>
    <t>Столовая при школе</t>
  </si>
  <si>
    <t>Спортивный зал при школе</t>
  </si>
  <si>
    <t>Плавательный бассейн при школе</t>
  </si>
  <si>
    <t>Спортивная площадка при школе</t>
  </si>
  <si>
    <t>Интернат при школе</t>
  </si>
  <si>
    <t>Санитарный узел школы (отдельно стоящий)</t>
  </si>
  <si>
    <t>Медицинский кабинет при школе</t>
  </si>
  <si>
    <t>Стадион при школе</t>
  </si>
  <si>
    <t>Пристройка к школе</t>
  </si>
  <si>
    <t>Теплотрасса школы</t>
  </si>
  <si>
    <t>Автономное отопление школы</t>
  </si>
  <si>
    <t>Блочно-модульная котельная школы</t>
  </si>
  <si>
    <t>Автобус для школы</t>
  </si>
  <si>
    <t>Микроавтобус для школы</t>
  </si>
  <si>
    <t>Линия передачи данных (телекоммуникация, интернет)</t>
  </si>
  <si>
    <t>Приложение № 34</t>
  </si>
  <si>
    <t>Оборудование для беспроводного подключения к сети "Интернет"</t>
  </si>
  <si>
    <t>Учебный (учебно-лабораторный) корпус СПО</t>
  </si>
  <si>
    <t>Приложение № 38</t>
  </si>
  <si>
    <t>нет</t>
  </si>
  <si>
    <t>Общежитие СПО</t>
  </si>
  <si>
    <t>Спортивный зал при СПО</t>
  </si>
  <si>
    <t>Спортивная площадка при СПО</t>
  </si>
  <si>
    <t>Столовая при СПО</t>
  </si>
  <si>
    <t>Плавательный бассейн при СПО</t>
  </si>
  <si>
    <t>Детская школа искусств</t>
  </si>
  <si>
    <t>Приложение № 8</t>
  </si>
  <si>
    <t xml:space="preserve"> Капитальный ремонт</t>
  </si>
  <si>
    <t>Детская музыкальная школа</t>
  </si>
  <si>
    <t>Детская хоровая школа</t>
  </si>
  <si>
    <t>Детская художественная школа</t>
  </si>
  <si>
    <t>Детская хореографическая школа</t>
  </si>
  <si>
    <t>Детская театральная школа</t>
  </si>
  <si>
    <t>Детская цирковая школа</t>
  </si>
  <si>
    <t>Детская школа художественных ремесел</t>
  </si>
  <si>
    <t>Детский-юношеский центр</t>
  </si>
  <si>
    <t>Дом детсткого творчества</t>
  </si>
  <si>
    <t>Дом пионеров и школьников</t>
  </si>
  <si>
    <t>Дом школьника</t>
  </si>
  <si>
    <t>Центр детского творчества</t>
  </si>
  <si>
    <t>Центр дополнительного образования</t>
  </si>
  <si>
    <t>Центр развития ребенка</t>
  </si>
  <si>
    <t>Образовательный центр</t>
  </si>
  <si>
    <t>Школа креативных индустрий</t>
  </si>
  <si>
    <t>Приложение № 28</t>
  </si>
  <si>
    <t>Автобус для объекта дополнительного образования</t>
  </si>
  <si>
    <t>Дом (дворец) культуры</t>
  </si>
  <si>
    <t>Приложение № 23</t>
  </si>
  <si>
    <t>Дом народного творчества</t>
  </si>
  <si>
    <t>Центр традиционной культуры</t>
  </si>
  <si>
    <t>Центр культурного развития</t>
  </si>
  <si>
    <t>Центр культуры и досуга</t>
  </si>
  <si>
    <t>Культурно-досуговый центр</t>
  </si>
  <si>
    <t>Культурно-спортивный центр</t>
  </si>
  <si>
    <t>Этнокультурный центр</t>
  </si>
  <si>
    <t>Социально - культурный центр</t>
  </si>
  <si>
    <t>Дом (центр) ремесел</t>
  </si>
  <si>
    <t>Дом фольклора</t>
  </si>
  <si>
    <t>Дом досуга</t>
  </si>
  <si>
    <t>Клуб</t>
  </si>
  <si>
    <t>Многофункциональный центр</t>
  </si>
  <si>
    <t>Молодежный центр</t>
  </si>
  <si>
    <t>Кинотеатр</t>
  </si>
  <si>
    <t>Библиотека</t>
  </si>
  <si>
    <t>Приложение № 33</t>
  </si>
  <si>
    <t>Текущие ремонтные работы</t>
  </si>
  <si>
    <t>Музей</t>
  </si>
  <si>
    <t>Приложение № 24</t>
  </si>
  <si>
    <t>Приложение № 26</t>
  </si>
  <si>
    <t xml:space="preserve">Театр </t>
  </si>
  <si>
    <t>Театр</t>
  </si>
  <si>
    <t>Приложение № 32</t>
  </si>
  <si>
    <t>Приложение № 6</t>
  </si>
  <si>
    <t>Автобус для театра</t>
  </si>
  <si>
    <t>Театр для детей и юношества</t>
  </si>
  <si>
    <t>Приложение № 16</t>
  </si>
  <si>
    <t>Автобус для театра для детей и юношества</t>
  </si>
  <si>
    <t>Театр юного зрителя</t>
  </si>
  <si>
    <t>Автобус для театра юного зрителя</t>
  </si>
  <si>
    <t>Молодежный театр</t>
  </si>
  <si>
    <t>Автобус для молодежного театра</t>
  </si>
  <si>
    <t>Детский театр</t>
  </si>
  <si>
    <t>Автобус для детского театра</t>
  </si>
  <si>
    <t>Театр для детей и молодежи</t>
  </si>
  <si>
    <t>Автобус для театра для детей и молодежи</t>
  </si>
  <si>
    <t>Театр кукол</t>
  </si>
  <si>
    <t>Автобус для театра кукол</t>
  </si>
  <si>
    <t>Театр актера и куклы</t>
  </si>
  <si>
    <t>Автобус для театра актера и куклы</t>
  </si>
  <si>
    <t>Театр марионеток</t>
  </si>
  <si>
    <t>Автобус для театра марионеток</t>
  </si>
  <si>
    <t>Театр теней</t>
  </si>
  <si>
    <t>Автобус для театра теней</t>
  </si>
  <si>
    <t>Объект культуры из модульных конструкций</t>
  </si>
  <si>
    <t>Автобус для объекта культуры</t>
  </si>
  <si>
    <t>Микроавтобус для объекта культуры</t>
  </si>
  <si>
    <t>Мобильный трансформируемый комплекс для объекта культуры</t>
  </si>
  <si>
    <t>Блочно-модульная котельная для объекта культуры</t>
  </si>
  <si>
    <t>Физкультурно-оздоровительный комплекс</t>
  </si>
  <si>
    <t>Приложение № 19</t>
  </si>
  <si>
    <t>Модульный физкультурно-оздоровительный комплекс</t>
  </si>
  <si>
    <t>Приложение № 17</t>
  </si>
  <si>
    <t>Физкультурно-оздоровительный комплекс открытого типа</t>
  </si>
  <si>
    <t>Плавательный бассейн</t>
  </si>
  <si>
    <t>Модульный плавательный бассейн</t>
  </si>
  <si>
    <t>Спортивный комплекс с плавательным бассейном</t>
  </si>
  <si>
    <t>Спортивный зал</t>
  </si>
  <si>
    <t>Модульный спортивный зал</t>
  </si>
  <si>
    <t>Хоккейный каток</t>
  </si>
  <si>
    <t>Модульный хоккейный каток</t>
  </si>
  <si>
    <t>Спортивный комплекс</t>
  </si>
  <si>
    <t>Модульный спортивный комплекс</t>
  </si>
  <si>
    <t>Хоккейный корт</t>
  </si>
  <si>
    <t>Футбольный манеж</t>
  </si>
  <si>
    <t>Приложение № 4</t>
  </si>
  <si>
    <t>Модульный футбольный манеж</t>
  </si>
  <si>
    <t>Футбольное поле</t>
  </si>
  <si>
    <t>Мини футбольное поле</t>
  </si>
  <si>
    <t>Спортивная площадка</t>
  </si>
  <si>
    <t>Стадион</t>
  </si>
  <si>
    <t>Зал (комплекс) для единоборств</t>
  </si>
  <si>
    <t>Модульный зал (комплекс) для единоборств</t>
  </si>
  <si>
    <t>Ледовая арена</t>
  </si>
  <si>
    <t>Модульная ледовая арена</t>
  </si>
  <si>
    <t>Горнолыжный комплекс</t>
  </si>
  <si>
    <t>Лыжероллерная трасса</t>
  </si>
  <si>
    <t>Лыжная база</t>
  </si>
  <si>
    <t>Детско-юношеская спортивная школа</t>
  </si>
  <si>
    <t>Роллердром</t>
  </si>
  <si>
    <t>Конный манеж</t>
  </si>
  <si>
    <t xml:space="preserve">Детская площадка    </t>
  </si>
  <si>
    <t>Физкультурно - оздоровительный мини парк</t>
  </si>
  <si>
    <t>Автобус для объекта физкультуры и спорта</t>
  </si>
  <si>
    <t>Микроавтобус для объекта физкультуры и спорта</t>
  </si>
  <si>
    <t>Блочно - модульная котельная для объекта спорта</t>
  </si>
  <si>
    <t>Индивидуальный жилой дом</t>
  </si>
  <si>
    <t>Приложение № 3</t>
  </si>
  <si>
    <t>Соцвыплаты</t>
  </si>
  <si>
    <t>Пристройка к индивидуальному жилому дому</t>
  </si>
  <si>
    <t>Дом блокированной застройки</t>
  </si>
  <si>
    <t>Многоквартирный жилой дом (не выше 5 этажей)</t>
  </si>
  <si>
    <t>Малоэтажный жилой комплекс (не менее 10 домов)</t>
  </si>
  <si>
    <t>Инженерная инфраструктура для малоэтажного жилого комплекса</t>
  </si>
  <si>
    <t>Дорога общего пользования регионального значения</t>
  </si>
  <si>
    <t>Приложение № 7</t>
  </si>
  <si>
    <t>Приложение № 9</t>
  </si>
  <si>
    <t>Дорога общего пользования регионального значения ОНП ДФО (от 20 тыс. человек)</t>
  </si>
  <si>
    <t>ОНП до 50 тыс. чел по РФ</t>
  </si>
  <si>
    <t>Искусственное дорожное сооружение на автомобильной дороге регионального значения</t>
  </si>
  <si>
    <t>Дорога общего пользования межмуниципального значения</t>
  </si>
  <si>
    <t>Дорога общего пользования межмуниципального значения ОНП ДФО (от 20 тыс. человек)</t>
  </si>
  <si>
    <t>Искусственное дорожное сооружение на автомобильной дороге межмуниципального значения</t>
  </si>
  <si>
    <t>Дорога общего пользования местного значения</t>
  </si>
  <si>
    <t>Дорога общего пользования местного значения ОНП ДФО (от 20 тыс. человек)</t>
  </si>
  <si>
    <t>Искусственное дорожное сооружение на автомобильной дороге местного значения</t>
  </si>
  <si>
    <t>Сети водоснабжения</t>
  </si>
  <si>
    <t>Сети водоотведения (бытовая канализация)</t>
  </si>
  <si>
    <t>Сети водоотведения (дождевая канализация)</t>
  </si>
  <si>
    <t>Сети газоснабжения</t>
  </si>
  <si>
    <t>Сети теплоснабжения</t>
  </si>
  <si>
    <t>Канализационно-очистные сооружения</t>
  </si>
  <si>
    <t>Канализационные сети</t>
  </si>
  <si>
    <t>Очистные сооружения</t>
  </si>
  <si>
    <t>Водозаборное сооружение</t>
  </si>
  <si>
    <t>Водозаборное сооружение с сетями водоснабжения</t>
  </si>
  <si>
    <t>Водозаборное сооружение (артезианская скважина)</t>
  </si>
  <si>
    <t>Водозаборная скважина с установкой водоподготовки</t>
  </si>
  <si>
    <t>Водонапорная башня</t>
  </si>
  <si>
    <t>Водонапорная башня с сетями водоснабжения</t>
  </si>
  <si>
    <t>Водозаборная скважина с водонапорной башней</t>
  </si>
  <si>
    <t>Водозаборные очистные сооружения</t>
  </si>
  <si>
    <t>Станция водоподготовки</t>
  </si>
  <si>
    <t>Автоматический водогрейный котел</t>
  </si>
  <si>
    <t>Автономный источник энергии</t>
  </si>
  <si>
    <t>Блочно - модульная котельная</t>
  </si>
  <si>
    <t>Газгольдер</t>
  </si>
  <si>
    <t>Газо-поршневая установка</t>
  </si>
  <si>
    <t>Модульные очистные сооружения (станция водоподготовки)</t>
  </si>
  <si>
    <t>Насосная станция водоснабжения</t>
  </si>
  <si>
    <t>Перевод многоквартирных домов на индивидуальное отопление</t>
  </si>
  <si>
    <t>Резервуары питьевой воды</t>
  </si>
  <si>
    <t>Уличное освещение</t>
  </si>
  <si>
    <t>Электроборудование для уличного освещения</t>
  </si>
  <si>
    <t>Гидротехническое сооружение</t>
  </si>
  <si>
    <t>Воспроизводство природных ресурсов</t>
  </si>
  <si>
    <t>Приложение № 29</t>
  </si>
  <si>
    <t>Бесхозяйное гидротехническое сооружение</t>
  </si>
  <si>
    <t>Объект инженерной защиты</t>
  </si>
  <si>
    <t>Берегоукрепительное сооружение</t>
  </si>
  <si>
    <t>Автобус для МФЦ (УЦОК)</t>
  </si>
  <si>
    <t>Микроавтобус для МФЦ (УЦОК)</t>
  </si>
  <si>
    <t>Линия передачи данных</t>
  </si>
  <si>
    <t>Линия передачи данных (НП от 100 до 500 человек)</t>
  </si>
  <si>
    <t>Приказ Минцифры России</t>
  </si>
  <si>
    <t>Отраслевое направление</t>
  </si>
  <si>
    <t>Наименование Показателей (1-й показатель)</t>
  </si>
  <si>
    <t>Наименование Показателей (2-й показатель)</t>
  </si>
  <si>
    <t>Наименование Показателей (3-й показатель)</t>
  </si>
  <si>
    <t>Примечание</t>
  </si>
  <si>
    <t>образование</t>
  </si>
  <si>
    <t>Автобус для объекта образования</t>
  </si>
  <si>
    <t>ед.</t>
  </si>
  <si>
    <t>мест</t>
  </si>
  <si>
    <t>v</t>
  </si>
  <si>
    <t>кВт</t>
  </si>
  <si>
    <t>МВт</t>
  </si>
  <si>
    <t xml:space="preserve">кв. м </t>
  </si>
  <si>
    <t>Детско юношеская школа</t>
  </si>
  <si>
    <t>Дом детского творчества</t>
  </si>
  <si>
    <t>Оборудование для объекта образования</t>
  </si>
  <si>
    <t>комплект</t>
  </si>
  <si>
    <t>мест в школе</t>
  </si>
  <si>
    <t>мест в детском саду</t>
  </si>
  <si>
    <t>Спальный корпус при школе</t>
  </si>
  <si>
    <t>Спортивное оборудование для школы</t>
  </si>
  <si>
    <t>Спортивный зал школы</t>
  </si>
  <si>
    <t>Спорткомплекс при школе</t>
  </si>
  <si>
    <t>Спортплощадка при школе</t>
  </si>
  <si>
    <t xml:space="preserve">км </t>
  </si>
  <si>
    <t>Школа с интернатом</t>
  </si>
  <si>
    <t>коммунальная инфраструктура</t>
  </si>
  <si>
    <t>Гкал</t>
  </si>
  <si>
    <t>кв.м.</t>
  </si>
  <si>
    <t>куб. м.</t>
  </si>
  <si>
    <t>Водозаборное сооружениес сетями водоснабжения</t>
  </si>
  <si>
    <t>км</t>
  </si>
  <si>
    <t>пог. м.</t>
  </si>
  <si>
    <t>водозаборная скважина с водонапорной башней</t>
  </si>
  <si>
    <t>Водоочистные сооружения</t>
  </si>
  <si>
    <t>куб.м.</t>
  </si>
  <si>
    <t>Канализационно - очистные сооружения</t>
  </si>
  <si>
    <t>куб. м в сут</t>
  </si>
  <si>
    <t>кол-во квартир</t>
  </si>
  <si>
    <t>культура</t>
  </si>
  <si>
    <t>Дом культуры</t>
  </si>
  <si>
    <t>Дом культуры из модульных конструкций</t>
  </si>
  <si>
    <t>Культурно - досуговый центр</t>
  </si>
  <si>
    <t>Культурно - спортивный центр</t>
  </si>
  <si>
    <t>Оборудование для объекта культуры</t>
  </si>
  <si>
    <t>физкультура и спорт</t>
  </si>
  <si>
    <t>Детская площадка</t>
  </si>
  <si>
    <t>кв. м</t>
  </si>
  <si>
    <t>посещений в сут.</t>
  </si>
  <si>
    <t>Комплекс единоборств</t>
  </si>
  <si>
    <t>Крытая хоккейная площадка</t>
  </si>
  <si>
    <t>Крытый каток</t>
  </si>
  <si>
    <t>Оборудование для объекта физкультуры и спорта</t>
  </si>
  <si>
    <t>Спортивный объект из модульных конструкций</t>
  </si>
  <si>
    <t>Физкультурно - оздоровительный комплекс</t>
  </si>
  <si>
    <t>многофункциональные объекты</t>
  </si>
  <si>
    <t>Автобус для МФЦ</t>
  </si>
  <si>
    <t>Микроавтобус для МФЦ</t>
  </si>
  <si>
    <t>Многофункциональный центр (включающий не менее трех объектов, относящихся к разным отраслевым направлениям, УЦОК)</t>
  </si>
  <si>
    <t>дополнительное образование</t>
  </si>
  <si>
    <t>Оборудование для объекта дополнительного образования</t>
  </si>
  <si>
    <t>здравоохранение</t>
  </si>
  <si>
    <t>Амбулатория</t>
  </si>
  <si>
    <t>койко-место</t>
  </si>
  <si>
    <t>Корпус центральной районной больницы</t>
  </si>
  <si>
    <t>Медицинский мобильный комплекс</t>
  </si>
  <si>
    <t>Модульная амбулатория</t>
  </si>
  <si>
    <t>Оборудование для объекта здравоохранения</t>
  </si>
  <si>
    <t>Офис врача</t>
  </si>
  <si>
    <t>Терапевтическое отделение ЦРБ</t>
  </si>
  <si>
    <t>Участковая больница</t>
  </si>
  <si>
    <t>Центр общей врачебной практики</t>
  </si>
  <si>
    <t>Центральная районная больница</t>
  </si>
  <si>
    <t>социальное обслуживание</t>
  </si>
  <si>
    <t>Автобус для объекта социального обслуживания</t>
  </si>
  <si>
    <t>Дом престарелых</t>
  </si>
  <si>
    <t>Стационарные учреждения социального обслуживания</t>
  </si>
  <si>
    <t>Центр социального обслуживания</t>
  </si>
  <si>
    <t>Микроавтобус для объекта социального обслуживания</t>
  </si>
  <si>
    <t>ветеринария</t>
  </si>
  <si>
    <t>Ветеринарная лечебница</t>
  </si>
  <si>
    <t>Ветеринарный участок</t>
  </si>
  <si>
    <t>Ветеринарная станция</t>
  </si>
  <si>
    <t>Ветеринарный пункт</t>
  </si>
  <si>
    <t>Оборудование для объекта ветеринарии</t>
  </si>
  <si>
    <t>Мобильный ветеринарный пункт</t>
  </si>
  <si>
    <t>Мобильные утилизационные установки</t>
  </si>
  <si>
    <t>точка доступа</t>
  </si>
  <si>
    <t>Линия передачи данных (при условии отсутствия сети «Интернет» в населенном пункте на период реализации проекта)</t>
  </si>
  <si>
    <t>подключенные абоненты</t>
  </si>
  <si>
    <t>процент охвата территории</t>
  </si>
  <si>
    <t>объекты туризма</t>
  </si>
  <si>
    <t>это открытый перечень, субъекты могут сами добавлять описание объекта</t>
  </si>
  <si>
    <t>Объект для размещения организаций народных художественных промыслов</t>
  </si>
  <si>
    <t xml:space="preserve">Фрезерование, розлив вяжущих, устройство выравнивающего слоя, устройство покрытия, укрепление обочин </t>
  </si>
  <si>
    <t>Внутренняя отделка помещений, ремонт сетей</t>
  </si>
  <si>
    <t>Строительство объекта</t>
  </si>
  <si>
    <t>Увеличение площади здания, отделка, оснащение</t>
  </si>
  <si>
    <t>Освещение, трибуны, футбольное поле</t>
  </si>
  <si>
    <t>Устройство тротуарных дорожек, озеленение, установка МАФов</t>
  </si>
  <si>
    <t>Устройство покрытий, установка десткой игровой площадки, установка МАФов.</t>
  </si>
  <si>
    <t>Устройство корыта, устройство основания, выравнивающий слой из а/б, устройство а/б покрытия, укрепление обочин</t>
  </si>
  <si>
    <t>Ремонт крови, ремонт крыльц, ремонт сетей, внутренняя отделка помещений</t>
  </si>
  <si>
    <t>Реконструкция сетей, замена оборудования</t>
  </si>
  <si>
    <t>Замена водопроводных сетей</t>
  </si>
  <si>
    <t>Создание класса, устройство спортивной площадки</t>
  </si>
  <si>
    <t>Строительство объекта (модульная котельная)</t>
  </si>
  <si>
    <t>Демонтаж существующего фасада, утепление, монтаж нового фасада</t>
  </si>
  <si>
    <t>Строительство объекта  "Автономный источник теплоснабжения для здания детского сада, расположенного по адресу: Курская область, п.Горшечное, пер.Коммунистический, д.№4"</t>
  </si>
  <si>
    <t xml:space="preserve">Строительство объекта "Коммуникационные сети к комплексной застройке улиц Звездная,Южная,Майская, пос.Горшечное Курской области. Автомобильная дорога" </t>
  </si>
  <si>
    <t xml:space="preserve">Ремонт объекта "Автомобильная дорога общего пользования местного значения Курская область, р-н Горшеченский,п. Горшечное, ул. Луговая" </t>
  </si>
  <si>
    <t xml:space="preserve">Ремонт объекта "Автомобильная дорога общего пользования местного значения Курская область, р-н Горшеченский,п. Горшечное, ул. Первомайская" </t>
  </si>
  <si>
    <t xml:space="preserve">Ремонт объекта "Автомобильная дорога общего пользования местного значения Курская область, р-н Горшеченский,п. Горшечное, ул. Тенистая" </t>
  </si>
  <si>
    <t xml:space="preserve">Ремонт объекта "Автомобильная дорога общего пользования местного значения Курская область, р-н Горшеченский, с. Богородицкое, ул. Рабочая" </t>
  </si>
  <si>
    <t xml:space="preserve">Ремонт объекта "Автомобильная дорога общего пользования местного значения Курская область, р-н Горшеченский,п. Горшечное, ул. Привокзальная" </t>
  </si>
  <si>
    <t xml:space="preserve">Строительство объекта "Автомобильная дорога общего пользования местного значения Курская область, р-н Горшеченский, с. Богородицкое, ул. Дзержинского" </t>
  </si>
  <si>
    <t xml:space="preserve">Строительство объекта "Автомобильная дорога общего пользования местного значения Курская область, р-н Горшеченский, с. Богородицкое, ул. Садовая" </t>
  </si>
  <si>
    <t xml:space="preserve">Строительство объекта "Автомобильная дорога общего пользования местного значения Курская область, р-н Горшеченский, с. Богородицкое, ул. Пионерская" </t>
  </si>
  <si>
    <t xml:space="preserve">Строительство объекта "Автомобильная дорога общего пользования местного значения Курская область, р-н Горшеченский, с. Богородицкое, ул.Маяковского" </t>
  </si>
  <si>
    <t xml:space="preserve">Строительство объекта "Автомобильная дорога общего пользования местного значения Курская область, р-н Горшеченский, с. Богородицкое, ул.Горького" </t>
  </si>
  <si>
    <t xml:space="preserve">Строительство объекта "Автомобильная дорога общего пользования местного значения Курская область, р-н Горшеченский, с. Богородицкое, ул.Победы" </t>
  </si>
  <si>
    <t xml:space="preserve"> «Формирование комфортной городской среды»  -  национальный проект «Инфраструктура для жизни».</t>
  </si>
  <si>
    <t xml:space="preserve">Ремонт автомобильной дороги общего пользования местного значения расположенной по адресу: Курская область, р-н Горшеченский, п Горшечное, пер Школьный (участок м-н Родной – Администрации р-на, от Администрации р-на – до храма)" </t>
  </si>
  <si>
    <t>Ремонт автомобильной дороги общего пользования местного значения расположенной по адресу: Курская область, р-н Горшеченский, п.Горшечное, ул Мира  - (от суда до пер. Ворошилова)</t>
  </si>
  <si>
    <t>Ремонт автомобильной дороги общего пользования местного значения расположенной по адресу: Курская область, Горшеченский район, пос.Горшечное, улица Ворошилова (от ул. Железнодорожная до ул. Мира)</t>
  </si>
  <si>
    <t xml:space="preserve">Ремонт автомобильной дороги общего пользования местного значения расположенной по адресу: Курская область, Горшеченский район, п. Горшечное, ул.Туснолобовой  - (от а/д регионального значения до ЦРБ (детское отделение)" </t>
  </si>
  <si>
    <t xml:space="preserve">Ремонт автомобильной дороги общего пользования местного значения расположенной по адресу: Курская область, р-н Горшеченский, п Горшечное, ул Калинина  -- (ремонт от ул. Октябрьская до пер. Первомайский)" </t>
  </si>
  <si>
    <t xml:space="preserve">Ремонт автомобильной дороги общего пользования местного значения расположенной по адресу: Курская область, Горшеченский район, поселок Горшечное, улица Железнодорожная  - (от а/д регионального значения до ул. Ворошилова)" </t>
  </si>
  <si>
    <t xml:space="preserve">Ремонт автомобильной дороги общего пользования местного значения расположенной по адресу: Курская область, Горшеченский район, пос. Горшечное, улица Центральная  - (от арки до ГСШ № 2)" </t>
  </si>
  <si>
    <t xml:space="preserve">Ремонт автомобильной дороги общего пользования местного значения расположенной по адресу: Курская область, Горшеченский район, Куньевский сельсовет, село Бараново, проезд от улицы Полевая до улицы Лихачева 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</si>
</sst>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\ ##0.00_р_._-;\-* #\ ##0.00_р_._-;_-* \-??_р_._-;_-@_-"/>
    <numFmt numFmtId="165" formatCode="_-* #\ ##0.00\ _₽_-;\-* #\ ##0.00\ _₽_-;_-* \-??\ _₽_-;_-@_-"/>
    <numFmt numFmtId="166" formatCode="_-* #\ ##0.0\ _₽_-;\-* #\ ##0.0\ _₽_-;_-* \-??\ _₽_-;_-@_-"/>
    <numFmt numFmtId="167" formatCode="#,##0.0"/>
    <numFmt numFmtId="168" formatCode="0.0%"/>
    <numFmt numFmtId="169" formatCode="0.0"/>
    <numFmt numFmtId="170" formatCode="dd\.mm\.yyyy"/>
    <numFmt numFmtId="171" formatCode="0.0000"/>
    <numFmt numFmtId="172" formatCode="#\ ##0.00"/>
  </numFmts>
  <fonts count="45">
    <font>
      <sz val="11"/>
      <color rgb="FF000000"/>
      <name val="Calibri"/>
      <charset val="1"/>
    </font>
    <font>
      <u/>
      <sz val="10"/>
      <color rgb="FF0563C1"/>
      <name val="Arial"/>
      <family val="2"/>
      <charset val="204"/>
    </font>
    <font>
      <sz val="10"/>
      <name val="Arial Cyr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charset val="1"/>
    </font>
    <font>
      <i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i/>
      <u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FF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444444"/>
      <name val="Arial"/>
      <family val="2"/>
      <charset val="204"/>
    </font>
    <font>
      <sz val="12"/>
      <color rgb="FF000000"/>
      <name val="Arial Narrow"/>
      <family val="2"/>
      <charset val="204"/>
    </font>
    <font>
      <sz val="12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0.5"/>
      <color rgb="FF000000"/>
      <name val="Arial Narrow"/>
      <family val="2"/>
      <charset val="204"/>
    </font>
    <font>
      <sz val="11"/>
      <name val="Arial Narrow"/>
      <family val="2"/>
      <charset val="204"/>
    </font>
    <font>
      <b/>
      <sz val="14"/>
      <color rgb="FF000000"/>
      <name val="Calibri"/>
      <family val="2"/>
      <charset val="204"/>
    </font>
    <font>
      <b/>
      <sz val="11"/>
      <color rgb="FF000000"/>
      <name val="Arial Narrow"/>
      <family val="2"/>
      <charset val="204"/>
    </font>
    <font>
      <sz val="10.5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sz val="11"/>
      <color rgb="FF000000"/>
      <name val="Calibri"/>
      <charset val="1"/>
    </font>
  </fonts>
  <fills count="18">
    <fill>
      <patternFill patternType="none"/>
    </fill>
    <fill>
      <patternFill patternType="gray125"/>
    </fill>
    <fill>
      <patternFill patternType="solid">
        <fgColor rgb="FFE2F0D9"/>
        <bgColor rgb="FFEDEDED"/>
      </patternFill>
    </fill>
    <fill>
      <patternFill patternType="solid">
        <fgColor rgb="FFFFFFCC"/>
        <bgColor rgb="FFFFF2CC"/>
      </patternFill>
    </fill>
    <fill>
      <patternFill patternType="solid">
        <fgColor rgb="FFFFFF00"/>
        <bgColor rgb="FFFFFF99"/>
      </patternFill>
    </fill>
    <fill>
      <patternFill patternType="solid">
        <fgColor rgb="FFFFFF99"/>
        <bgColor rgb="FFFFFF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4F6F8"/>
      </patternFill>
    </fill>
    <fill>
      <patternFill patternType="solid">
        <fgColor rgb="FFFBE5D6"/>
        <bgColor rgb="FFFFF2CC"/>
      </patternFill>
    </fill>
    <fill>
      <patternFill patternType="solid">
        <fgColor rgb="FFDEEBF7"/>
        <bgColor rgb="FFDEE5EB"/>
      </patternFill>
    </fill>
    <fill>
      <patternFill patternType="solid">
        <fgColor rgb="FFD9D9D9"/>
        <bgColor rgb="FFDEE5EB"/>
      </patternFill>
    </fill>
    <fill>
      <patternFill patternType="solid">
        <fgColor rgb="FFFFE699"/>
        <bgColor rgb="FFFFFF99"/>
      </patternFill>
    </fill>
    <fill>
      <patternFill patternType="solid">
        <fgColor rgb="FFDAE3F3"/>
        <bgColor rgb="FFDEE5EB"/>
      </patternFill>
    </fill>
    <fill>
      <patternFill patternType="solid">
        <fgColor rgb="FFF2F2F2"/>
        <bgColor rgb="FFF4F6F8"/>
      </patternFill>
    </fill>
    <fill>
      <patternFill patternType="solid">
        <fgColor rgb="FFEDEDED"/>
        <bgColor rgb="FFF2F2F2"/>
      </patternFill>
    </fill>
    <fill>
      <patternFill patternType="solid">
        <fgColor rgb="FFF8CBAD"/>
        <bgColor rgb="FFFFE699"/>
      </patternFill>
    </fill>
    <fill>
      <patternFill patternType="solid">
        <fgColor rgb="FFDEE5EB"/>
        <bgColor rgb="FFDAE3F3"/>
      </patternFill>
    </fill>
    <fill>
      <patternFill patternType="solid">
        <fgColor rgb="FFF4F6F8"/>
        <bgColor rgb="FFF2F2F2"/>
      </patternFill>
    </fill>
  </fills>
  <borders count="7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2">
    <xf numFmtId="0" fontId="0" fillId="0" borderId="0"/>
    <xf numFmtId="165" fontId="44" fillId="0" borderId="0" applyBorder="0" applyProtection="0"/>
    <xf numFmtId="9" fontId="44" fillId="0" borderId="0" applyBorder="0" applyProtection="0"/>
    <xf numFmtId="0" fontId="1" fillId="0" borderId="0" applyBorder="0" applyProtection="0"/>
    <xf numFmtId="0" fontId="2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4" fillId="0" borderId="0" applyBorder="0" applyProtection="0"/>
    <xf numFmtId="164" fontId="44" fillId="0" borderId="0" applyBorder="0" applyProtection="0"/>
    <xf numFmtId="164" fontId="44" fillId="0" borderId="0" applyBorder="0" applyProtection="0"/>
    <xf numFmtId="164" fontId="44" fillId="0" borderId="0" applyBorder="0" applyProtection="0"/>
    <xf numFmtId="164" fontId="44" fillId="0" borderId="0" applyBorder="0" applyProtection="0"/>
    <xf numFmtId="164" fontId="44" fillId="0" borderId="0" applyBorder="0" applyProtection="0"/>
    <xf numFmtId="164" fontId="44" fillId="0" borderId="0" applyBorder="0" applyProtection="0"/>
    <xf numFmtId="164" fontId="44" fillId="0" borderId="0" applyBorder="0" applyProtection="0"/>
    <xf numFmtId="164" fontId="44" fillId="0" borderId="0" applyBorder="0" applyProtection="0"/>
    <xf numFmtId="164" fontId="44" fillId="0" borderId="0" applyBorder="0" applyProtection="0"/>
  </cellStyleXfs>
  <cellXfs count="446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6" fontId="7" fillId="0" borderId="0" xfId="1" applyNumberFormat="1" applyFont="1" applyBorder="1" applyAlignment="1" applyProtection="1">
      <alignment horizontal="center" vertical="center"/>
    </xf>
    <xf numFmtId="165" fontId="7" fillId="0" borderId="0" xfId="1" applyFont="1" applyBorder="1" applyAlignment="1" applyProtection="1">
      <alignment horizontal="center" vertical="center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 applyProtection="1">
      <alignment horizontal="center" vertical="top"/>
      <protection locked="0"/>
    </xf>
    <xf numFmtId="0" fontId="10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top"/>
    </xf>
    <xf numFmtId="0" fontId="11" fillId="0" borderId="0" xfId="0" applyFont="1" applyAlignment="1">
      <alignment horizontal="left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6" fontId="12" fillId="0" borderId="15" xfId="1" applyNumberFormat="1" applyFont="1" applyBorder="1" applyAlignment="1" applyProtection="1">
      <alignment horizontal="center" vertical="center"/>
    </xf>
    <xf numFmtId="166" fontId="12" fillId="0" borderId="16" xfId="1" applyNumberFormat="1" applyFont="1" applyBorder="1" applyAlignment="1" applyProtection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66" fontId="12" fillId="0" borderId="16" xfId="1" applyNumberFormat="1" applyFont="1" applyBorder="1" applyAlignment="1" applyProtection="1">
      <alignment horizontal="center" vertical="center"/>
    </xf>
    <xf numFmtId="166" fontId="12" fillId="0" borderId="17" xfId="1" applyNumberFormat="1" applyFont="1" applyBorder="1" applyAlignment="1" applyProtection="1">
      <alignment horizontal="center" vertical="center" wrapText="1"/>
    </xf>
    <xf numFmtId="166" fontId="12" fillId="0" borderId="18" xfId="1" applyNumberFormat="1" applyFont="1" applyBorder="1" applyAlignment="1" applyProtection="1">
      <alignment horizontal="center" vertical="center" wrapText="1"/>
    </xf>
    <xf numFmtId="166" fontId="12" fillId="0" borderId="19" xfId="1" applyNumberFormat="1" applyFont="1" applyBorder="1" applyAlignment="1" applyProtection="1">
      <alignment horizontal="center" vertical="center"/>
    </xf>
    <xf numFmtId="165" fontId="12" fillId="0" borderId="16" xfId="1" applyFont="1" applyBorder="1" applyAlignment="1" applyProtection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6" fillId="0" borderId="15" xfId="0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/>
    </xf>
    <xf numFmtId="0" fontId="16" fillId="2" borderId="16" xfId="0" applyFont="1" applyFill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/>
    </xf>
    <xf numFmtId="0" fontId="16" fillId="0" borderId="21" xfId="0" applyFont="1" applyBorder="1" applyAlignment="1" applyProtection="1">
      <alignment horizontal="center" vertical="center" wrapText="1"/>
    </xf>
    <xf numFmtId="0" fontId="16" fillId="0" borderId="21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 wrapText="1"/>
    </xf>
    <xf numFmtId="0" fontId="16" fillId="0" borderId="23" xfId="0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 wrapText="1"/>
    </xf>
    <xf numFmtId="0" fontId="17" fillId="0" borderId="8" xfId="0" applyFont="1" applyBorder="1" applyAlignment="1" applyProtection="1">
      <alignment horizontal="left" vertical="center"/>
    </xf>
    <xf numFmtId="0" fontId="17" fillId="0" borderId="8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 wrapText="1"/>
    </xf>
    <xf numFmtId="0" fontId="17" fillId="2" borderId="8" xfId="0" applyFont="1" applyFill="1" applyBorder="1" applyAlignment="1" applyProtection="1">
      <alignment horizontal="center" vertical="center" wrapText="1"/>
    </xf>
    <xf numFmtId="0" fontId="18" fillId="0" borderId="28" xfId="0" applyFont="1" applyBorder="1" applyAlignment="1" applyProtection="1">
      <alignment horizontal="right" vertical="center"/>
    </xf>
    <xf numFmtId="167" fontId="18" fillId="0" borderId="29" xfId="1" applyNumberFormat="1" applyFont="1" applyBorder="1" applyAlignment="1" applyProtection="1">
      <alignment horizontal="center" vertical="center"/>
    </xf>
    <xf numFmtId="168" fontId="18" fillId="0" borderId="30" xfId="2" applyNumberFormat="1" applyFont="1" applyBorder="1" applyAlignment="1" applyProtection="1">
      <alignment horizontal="center" vertical="center"/>
    </xf>
    <xf numFmtId="167" fontId="18" fillId="0" borderId="31" xfId="1" applyNumberFormat="1" applyFont="1" applyBorder="1" applyAlignment="1" applyProtection="1">
      <alignment horizontal="center" vertical="center"/>
    </xf>
    <xf numFmtId="167" fontId="18" fillId="0" borderId="32" xfId="1" applyNumberFormat="1" applyFont="1" applyBorder="1" applyAlignment="1" applyProtection="1">
      <alignment horizontal="center" vertical="center"/>
    </xf>
    <xf numFmtId="167" fontId="18" fillId="0" borderId="33" xfId="1" applyNumberFormat="1" applyFont="1" applyBorder="1" applyAlignment="1" applyProtection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4" xfId="0" applyFont="1" applyBorder="1" applyAlignment="1">
      <alignment vertical="top" wrapText="1"/>
    </xf>
    <xf numFmtId="0" fontId="17" fillId="0" borderId="0" xfId="0" applyFont="1" applyAlignment="1">
      <alignment vertical="top"/>
    </xf>
    <xf numFmtId="0" fontId="7" fillId="0" borderId="27" xfId="0" applyFont="1" applyBorder="1" applyAlignment="1">
      <alignment horizontal="center" vertical="center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19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166" fontId="7" fillId="0" borderId="8" xfId="0" applyNumberFormat="1" applyFont="1" applyBorder="1" applyAlignment="1" applyProtection="1">
      <alignment horizontal="center" vertical="center" wrapText="1"/>
    </xf>
    <xf numFmtId="0" fontId="19" fillId="3" borderId="8" xfId="0" applyFont="1" applyFill="1" applyBorder="1" applyAlignment="1" applyProtection="1">
      <alignment horizontal="center" vertical="center" wrapText="1"/>
      <protection locked="0"/>
    </xf>
    <xf numFmtId="0" fontId="19" fillId="3" borderId="9" xfId="0" applyFont="1" applyFill="1" applyBorder="1" applyAlignment="1" applyProtection="1">
      <alignment horizontal="center" vertical="center" wrapText="1"/>
      <protection locked="0"/>
    </xf>
    <xf numFmtId="166" fontId="7" fillId="0" borderId="2" xfId="1" applyNumberFormat="1" applyFont="1" applyBorder="1" applyAlignment="1" applyProtection="1">
      <alignment horizontal="center" vertical="center"/>
    </xf>
    <xf numFmtId="166" fontId="7" fillId="0" borderId="3" xfId="1" applyNumberFormat="1" applyFont="1" applyBorder="1" applyAlignment="1" applyProtection="1">
      <alignment horizontal="center" vertical="center"/>
    </xf>
    <xf numFmtId="168" fontId="7" fillId="0" borderId="3" xfId="2" applyNumberFormat="1" applyFont="1" applyBorder="1" applyAlignment="1" applyProtection="1">
      <alignment horizontal="center" vertical="center"/>
    </xf>
    <xf numFmtId="166" fontId="7" fillId="0" borderId="34" xfId="1" applyNumberFormat="1" applyFont="1" applyBorder="1" applyAlignment="1" applyProtection="1">
      <alignment horizontal="center" vertical="center"/>
    </xf>
    <xf numFmtId="166" fontId="7" fillId="0" borderId="35" xfId="1" applyNumberFormat="1" applyFont="1" applyBorder="1" applyAlignment="1" applyProtection="1">
      <alignment horizontal="center" vertical="center"/>
    </xf>
    <xf numFmtId="166" fontId="7" fillId="0" borderId="36" xfId="1" applyNumberFormat="1" applyFont="1" applyBorder="1" applyAlignment="1" applyProtection="1">
      <alignment horizontal="center" vertical="center"/>
    </xf>
    <xf numFmtId="166" fontId="7" fillId="0" borderId="37" xfId="1" applyNumberFormat="1" applyFont="1" applyBorder="1" applyAlignment="1" applyProtection="1">
      <alignment horizontal="center" vertical="center"/>
    </xf>
    <xf numFmtId="166" fontId="7" fillId="3" borderId="37" xfId="1" applyNumberFormat="1" applyFont="1" applyFill="1" applyBorder="1" applyAlignment="1" applyProtection="1">
      <alignment horizontal="center" vertical="center"/>
      <protection locked="0"/>
    </xf>
    <xf numFmtId="166" fontId="7" fillId="5" borderId="37" xfId="1" applyNumberFormat="1" applyFont="1" applyFill="1" applyBorder="1" applyAlignment="1" applyProtection="1">
      <alignment horizontal="center" vertical="center"/>
      <protection locked="0"/>
    </xf>
    <xf numFmtId="166" fontId="7" fillId="3" borderId="28" xfId="1" applyNumberFormat="1" applyFont="1" applyFill="1" applyBorder="1" applyAlignment="1" applyProtection="1">
      <alignment horizontal="center" vertical="center"/>
      <protection locked="0"/>
    </xf>
    <xf numFmtId="166" fontId="7" fillId="5" borderId="38" xfId="1" applyNumberFormat="1" applyFont="1" applyFill="1" applyBorder="1" applyAlignment="1" applyProtection="1">
      <alignment horizontal="center" vertical="center"/>
      <protection locked="0"/>
    </xf>
    <xf numFmtId="166" fontId="7" fillId="0" borderId="39" xfId="1" applyNumberFormat="1" applyFont="1" applyBorder="1" applyAlignment="1" applyProtection="1">
      <alignment horizontal="center" vertical="center"/>
    </xf>
    <xf numFmtId="0" fontId="10" fillId="4" borderId="13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left" vertical="center"/>
    </xf>
    <xf numFmtId="0" fontId="7" fillId="0" borderId="8" xfId="0" applyFont="1" applyBorder="1" applyAlignment="1" applyProtection="1">
      <alignment horizontal="center" vertical="center" wrapText="1"/>
    </xf>
    <xf numFmtId="166" fontId="7" fillId="0" borderId="41" xfId="1" applyNumberFormat="1" applyFont="1" applyBorder="1" applyAlignment="1" applyProtection="1">
      <alignment horizontal="center" vertical="center"/>
    </xf>
    <xf numFmtId="166" fontId="7" fillId="0" borderId="8" xfId="1" applyNumberFormat="1" applyFont="1" applyBorder="1" applyAlignment="1" applyProtection="1">
      <alignment horizontal="center" vertical="center"/>
    </xf>
    <xf numFmtId="168" fontId="7" fillId="0" borderId="8" xfId="2" applyNumberFormat="1" applyFont="1" applyBorder="1" applyAlignment="1" applyProtection="1">
      <alignment horizontal="center" vertical="center"/>
    </xf>
    <xf numFmtId="166" fontId="7" fillId="0" borderId="42" xfId="1" applyNumberFormat="1" applyFont="1" applyBorder="1" applyAlignment="1" applyProtection="1">
      <alignment horizontal="center" vertical="center"/>
    </xf>
    <xf numFmtId="166" fontId="7" fillId="0" borderId="43" xfId="1" applyNumberFormat="1" applyFont="1" applyBorder="1" applyAlignment="1" applyProtection="1">
      <alignment horizontal="center" vertical="center"/>
    </xf>
    <xf numFmtId="168" fontId="7" fillId="0" borderId="37" xfId="2" applyNumberFormat="1" applyFont="1" applyBorder="1" applyAlignment="1" applyProtection="1">
      <alignment horizontal="center" vertical="center"/>
    </xf>
    <xf numFmtId="166" fontId="7" fillId="3" borderId="8" xfId="1" applyNumberFormat="1" applyFont="1" applyFill="1" applyBorder="1" applyAlignment="1" applyProtection="1">
      <alignment horizontal="center" vertical="center"/>
      <protection locked="0"/>
    </xf>
    <xf numFmtId="166" fontId="7" fillId="5" borderId="8" xfId="1" applyNumberFormat="1" applyFont="1" applyFill="1" applyBorder="1" applyAlignment="1" applyProtection="1">
      <alignment horizontal="center" vertical="center"/>
      <protection locked="0"/>
    </xf>
    <xf numFmtId="166" fontId="7" fillId="3" borderId="9" xfId="1" applyNumberFormat="1" applyFont="1" applyFill="1" applyBorder="1" applyAlignment="1" applyProtection="1">
      <alignment horizontal="center" vertical="center"/>
      <protection locked="0"/>
    </xf>
    <xf numFmtId="166" fontId="7" fillId="5" borderId="42" xfId="1" applyNumberFormat="1" applyFont="1" applyFill="1" applyBorder="1" applyAlignment="1" applyProtection="1">
      <alignment horizontal="center" vertical="center"/>
      <protection locked="0"/>
    </xf>
    <xf numFmtId="0" fontId="7" fillId="0" borderId="44" xfId="0" applyFont="1" applyBorder="1" applyAlignment="1">
      <alignment horizontal="center" vertical="center"/>
    </xf>
    <xf numFmtId="0" fontId="19" fillId="3" borderId="45" xfId="0" applyFont="1" applyFill="1" applyBorder="1" applyAlignment="1" applyProtection="1">
      <alignment horizontal="left" vertical="center" wrapText="1"/>
      <protection locked="0"/>
    </xf>
    <xf numFmtId="0" fontId="7" fillId="3" borderId="45" xfId="0" applyFont="1" applyFill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 wrapText="1"/>
    </xf>
    <xf numFmtId="166" fontId="7" fillId="3" borderId="45" xfId="1" applyNumberFormat="1" applyFont="1" applyFill="1" applyBorder="1" applyAlignment="1" applyProtection="1">
      <alignment horizontal="center" vertical="center"/>
      <protection locked="0"/>
    </xf>
    <xf numFmtId="166" fontId="7" fillId="5" borderId="45" xfId="1" applyNumberFormat="1" applyFont="1" applyFill="1" applyBorder="1" applyAlignment="1" applyProtection="1">
      <alignment horizontal="center" vertical="center"/>
      <protection locked="0"/>
    </xf>
    <xf numFmtId="166" fontId="7" fillId="3" borderId="46" xfId="1" applyNumberFormat="1" applyFont="1" applyFill="1" applyBorder="1" applyAlignment="1" applyProtection="1">
      <alignment horizontal="center" vertical="center"/>
      <protection locked="0"/>
    </xf>
    <xf numFmtId="166" fontId="7" fillId="5" borderId="47" xfId="1" applyNumberFormat="1" applyFont="1" applyFill="1" applyBorder="1" applyAlignment="1" applyProtection="1">
      <alignment horizontal="center" vertical="center"/>
      <protection locked="0"/>
    </xf>
    <xf numFmtId="0" fontId="7" fillId="0" borderId="4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166" fontId="7" fillId="0" borderId="15" xfId="1" applyNumberFormat="1" applyFont="1" applyBorder="1" applyAlignment="1" applyProtection="1">
      <alignment horizontal="center" vertical="center"/>
    </xf>
    <xf numFmtId="166" fontId="7" fillId="0" borderId="16" xfId="1" applyNumberFormat="1" applyFont="1" applyBorder="1" applyAlignment="1" applyProtection="1">
      <alignment horizontal="center" vertical="center"/>
    </xf>
    <xf numFmtId="168" fontId="7" fillId="0" borderId="16" xfId="2" applyNumberFormat="1" applyFont="1" applyBorder="1" applyAlignment="1" applyProtection="1">
      <alignment horizontal="center" vertical="center"/>
    </xf>
    <xf numFmtId="166" fontId="7" fillId="0" borderId="18" xfId="1" applyNumberFormat="1" applyFont="1" applyBorder="1" applyAlignment="1" applyProtection="1">
      <alignment horizontal="center" vertical="center"/>
    </xf>
    <xf numFmtId="166" fontId="7" fillId="3" borderId="16" xfId="1" applyNumberFormat="1" applyFont="1" applyFill="1" applyBorder="1" applyAlignment="1" applyProtection="1">
      <alignment horizontal="center" vertical="center"/>
      <protection locked="0"/>
    </xf>
    <xf numFmtId="166" fontId="7" fillId="5" borderId="16" xfId="1" applyNumberFormat="1" applyFont="1" applyFill="1" applyBorder="1" applyAlignment="1" applyProtection="1">
      <alignment horizontal="center" vertical="center"/>
      <protection locked="0"/>
    </xf>
    <xf numFmtId="166" fontId="7" fillId="5" borderId="18" xfId="1" applyNumberFormat="1" applyFont="1" applyFill="1" applyBorder="1" applyAlignment="1" applyProtection="1">
      <alignment horizontal="center" vertical="center"/>
      <protection locked="0"/>
    </xf>
    <xf numFmtId="0" fontId="12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1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 applyProtection="1">
      <alignment horizontal="center" vertical="center" wrapText="1"/>
      <protection locked="0"/>
    </xf>
    <xf numFmtId="0" fontId="16" fillId="0" borderId="48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/>
    </xf>
    <xf numFmtId="0" fontId="16" fillId="0" borderId="52" xfId="0" applyFont="1" applyBorder="1" applyAlignment="1" applyProtection="1">
      <alignment horizontal="center" vertical="center" wrapText="1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16" fillId="0" borderId="53" xfId="0" applyFont="1" applyBorder="1" applyAlignment="1" applyProtection="1">
      <alignment horizontal="center" vertical="center"/>
      <protection locked="0"/>
    </xf>
    <xf numFmtId="0" fontId="16" fillId="0" borderId="54" xfId="0" applyFont="1" applyBorder="1" applyAlignment="1" applyProtection="1">
      <alignment horizontal="center" vertical="center" wrapText="1"/>
      <protection locked="0"/>
    </xf>
    <xf numFmtId="0" fontId="16" fillId="0" borderId="53" xfId="0" applyFont="1" applyBorder="1" applyAlignment="1" applyProtection="1">
      <alignment horizontal="center" vertical="center" wrapText="1"/>
      <protection locked="0"/>
    </xf>
    <xf numFmtId="0" fontId="16" fillId="0" borderId="54" xfId="0" applyFont="1" applyBorder="1" applyAlignment="1" applyProtection="1">
      <alignment horizontal="center" vertical="center"/>
      <protection locked="0"/>
    </xf>
    <xf numFmtId="0" fontId="16" fillId="0" borderId="55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166" fontId="7" fillId="3" borderId="8" xfId="1" applyNumberFormat="1" applyFont="1" applyFill="1" applyBorder="1" applyAlignment="1" applyProtection="1">
      <alignment horizontal="center" vertical="center" wrapText="1"/>
      <protection locked="0"/>
    </xf>
    <xf numFmtId="169" fontId="7" fillId="3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41" xfId="0" applyFont="1" applyFill="1" applyBorder="1" applyAlignment="1" applyProtection="1">
      <alignment horizontal="center" vertical="center" wrapText="1"/>
      <protection locked="0"/>
    </xf>
    <xf numFmtId="0" fontId="7" fillId="3" borderId="42" xfId="0" applyFont="1" applyFill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>
      <alignment horizontal="left" vertical="center" wrapText="1"/>
    </xf>
    <xf numFmtId="0" fontId="20" fillId="0" borderId="45" xfId="0" applyFont="1" applyBorder="1" applyAlignment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14" fillId="0" borderId="50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 wrapText="1"/>
    </xf>
    <xf numFmtId="0" fontId="20" fillId="0" borderId="37" xfId="0" applyFont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7" fillId="6" borderId="37" xfId="0" applyFont="1" applyFill="1" applyBorder="1" applyAlignment="1" applyProtection="1">
      <alignment horizontal="center" vertical="center" wrapText="1"/>
    </xf>
    <xf numFmtId="0" fontId="7" fillId="3" borderId="37" xfId="0" applyFont="1" applyFill="1" applyBorder="1" applyAlignment="1" applyProtection="1">
      <alignment horizontal="center" vertical="center" wrapText="1"/>
    </xf>
    <xf numFmtId="170" fontId="7" fillId="3" borderId="37" xfId="0" applyNumberFormat="1" applyFont="1" applyFill="1" applyBorder="1" applyAlignment="1" applyProtection="1">
      <alignment horizontal="center" vertical="center" wrapText="1"/>
    </xf>
    <xf numFmtId="49" fontId="7" fillId="3" borderId="8" xfId="0" applyNumberFormat="1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170" fontId="7" fillId="3" borderId="8" xfId="0" applyNumberFormat="1" applyFont="1" applyFill="1" applyBorder="1" applyAlignment="1" applyProtection="1">
      <alignment horizontal="center" vertical="center" wrapText="1"/>
    </xf>
    <xf numFmtId="14" fontId="7" fillId="3" borderId="8" xfId="0" applyNumberFormat="1" applyFont="1" applyFill="1" applyBorder="1" applyAlignment="1" applyProtection="1">
      <alignment horizontal="center" vertical="center" wrapText="1"/>
    </xf>
    <xf numFmtId="17" fontId="7" fillId="3" borderId="8" xfId="0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21" fillId="0" borderId="0" xfId="0" applyFont="1" applyProtection="1">
      <protection locked="0"/>
    </xf>
    <xf numFmtId="49" fontId="7" fillId="0" borderId="8" xfId="0" applyNumberFormat="1" applyFont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right" vertical="center" wrapText="1"/>
      <protection locked="0"/>
    </xf>
    <xf numFmtId="1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justify" vertical="center"/>
    </xf>
    <xf numFmtId="0" fontId="7" fillId="0" borderId="57" xfId="0" applyFont="1" applyBorder="1" applyAlignment="1">
      <alignment horizontal="center" vertical="center" wrapText="1"/>
    </xf>
    <xf numFmtId="0" fontId="12" fillId="0" borderId="58" xfId="0" applyFont="1" applyBorder="1" applyAlignment="1">
      <alignment vertical="center" wrapText="1"/>
    </xf>
    <xf numFmtId="0" fontId="12" fillId="0" borderId="63" xfId="0" applyFont="1" applyBorder="1" applyAlignment="1">
      <alignment horizontal="center" vertical="center" wrapText="1"/>
    </xf>
    <xf numFmtId="0" fontId="20" fillId="3" borderId="48" xfId="0" applyFont="1" applyFill="1" applyBorder="1" applyAlignment="1">
      <alignment vertical="center" wrapText="1"/>
    </xf>
    <xf numFmtId="0" fontId="20" fillId="3" borderId="52" xfId="0" applyFont="1" applyFill="1" applyBorder="1" applyAlignment="1">
      <alignment vertical="center" wrapText="1"/>
    </xf>
    <xf numFmtId="0" fontId="20" fillId="3" borderId="64" xfId="0" applyFont="1" applyFill="1" applyBorder="1" applyAlignment="1">
      <alignment vertical="center" wrapText="1"/>
    </xf>
    <xf numFmtId="0" fontId="7" fillId="0" borderId="56" xfId="0" applyFont="1" applyBorder="1" applyAlignment="1">
      <alignment horizontal="center" vertical="center" wrapText="1"/>
    </xf>
    <xf numFmtId="0" fontId="12" fillId="0" borderId="28" xfId="0" applyFont="1" applyBorder="1" applyAlignment="1">
      <alignment vertical="center" wrapText="1"/>
    </xf>
    <xf numFmtId="16" fontId="7" fillId="0" borderId="27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20" fillId="3" borderId="27" xfId="0" applyFont="1" applyFill="1" applyBorder="1" applyAlignment="1">
      <alignment vertical="center" wrapText="1"/>
    </xf>
    <xf numFmtId="0" fontId="20" fillId="3" borderId="8" xfId="0" applyFont="1" applyFill="1" applyBorder="1" applyAlignment="1">
      <alignment vertical="center" wrapText="1"/>
    </xf>
    <xf numFmtId="0" fontId="20" fillId="3" borderId="65" xfId="0" applyFont="1" applyFill="1" applyBorder="1" applyAlignment="1">
      <alignment vertical="center" wrapText="1"/>
    </xf>
    <xf numFmtId="16" fontId="7" fillId="0" borderId="44" xfId="0" applyNumberFormat="1" applyFont="1" applyBorder="1" applyAlignment="1">
      <alignment horizontal="center" vertical="center" wrapText="1"/>
    </xf>
    <xf numFmtId="0" fontId="12" fillId="0" borderId="46" xfId="0" applyFont="1" applyBorder="1" applyAlignment="1">
      <alignment vertical="center" wrapText="1"/>
    </xf>
    <xf numFmtId="0" fontId="7" fillId="0" borderId="49" xfId="0" applyFont="1" applyBorder="1" applyAlignment="1">
      <alignment horizontal="center" vertical="center" wrapText="1"/>
    </xf>
    <xf numFmtId="0" fontId="12" fillId="0" borderId="63" xfId="0" applyFont="1" applyBorder="1" applyAlignment="1">
      <alignment vertical="center" wrapText="1"/>
    </xf>
    <xf numFmtId="0" fontId="12" fillId="0" borderId="65" xfId="0" applyFont="1" applyBorder="1" applyAlignment="1">
      <alignment vertical="center" wrapText="1"/>
    </xf>
    <xf numFmtId="16" fontId="7" fillId="0" borderId="48" xfId="0" applyNumberFormat="1" applyFont="1" applyBorder="1" applyAlignment="1">
      <alignment horizontal="center" vertical="center" wrapText="1"/>
    </xf>
    <xf numFmtId="0" fontId="12" fillId="0" borderId="64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22" fillId="0" borderId="0" xfId="0" applyFont="1"/>
    <xf numFmtId="0" fontId="23" fillId="0" borderId="39" xfId="0" applyFont="1" applyBorder="1" applyAlignment="1">
      <alignment horizontal="center" vertical="center" wrapText="1"/>
    </xf>
    <xf numFmtId="0" fontId="23" fillId="0" borderId="37" xfId="0" applyFont="1" applyBorder="1" applyAlignment="1">
      <alignment vertical="center" wrapText="1"/>
    </xf>
    <xf numFmtId="0" fontId="7" fillId="0" borderId="37" xfId="0" applyFont="1" applyBorder="1" applyAlignment="1">
      <alignment horizontal="center" vertical="center" wrapText="1"/>
    </xf>
    <xf numFmtId="0" fontId="23" fillId="3" borderId="37" xfId="0" applyFont="1" applyFill="1" applyBorder="1" applyAlignment="1" applyProtection="1">
      <alignment horizontal="center" vertical="center" wrapText="1"/>
      <protection locked="0"/>
    </xf>
    <xf numFmtId="0" fontId="23" fillId="3" borderId="38" xfId="0" applyFont="1" applyFill="1" applyBorder="1" applyAlignment="1" applyProtection="1">
      <alignment horizontal="center" vertical="center" wrapText="1"/>
      <protection locked="0"/>
    </xf>
    <xf numFmtId="16" fontId="23" fillId="0" borderId="41" xfId="0" applyNumberFormat="1" applyFont="1" applyBorder="1" applyAlignment="1">
      <alignment horizontal="center" vertical="center" wrapText="1"/>
    </xf>
    <xf numFmtId="0" fontId="24" fillId="0" borderId="8" xfId="0" applyFont="1" applyBorder="1" applyAlignment="1">
      <alignment vertical="center" wrapText="1"/>
    </xf>
    <xf numFmtId="0" fontId="23" fillId="3" borderId="8" xfId="0" applyFont="1" applyFill="1" applyBorder="1" applyAlignment="1" applyProtection="1">
      <alignment horizontal="center" vertical="center" wrapText="1"/>
      <protection locked="0"/>
    </xf>
    <xf numFmtId="0" fontId="23" fillId="3" borderId="42" xfId="0" applyFont="1" applyFill="1" applyBorder="1" applyAlignment="1" applyProtection="1">
      <alignment horizontal="center" vertical="center" wrapText="1"/>
      <protection locked="0"/>
    </xf>
    <xf numFmtId="0" fontId="23" fillId="0" borderId="41" xfId="0" applyFont="1" applyBorder="1" applyAlignment="1">
      <alignment horizontal="center" vertical="center" wrapText="1"/>
    </xf>
    <xf numFmtId="0" fontId="23" fillId="0" borderId="8" xfId="0" applyFont="1" applyBorder="1" applyAlignment="1">
      <alignment vertical="center" wrapText="1"/>
    </xf>
    <xf numFmtId="9" fontId="23" fillId="3" borderId="8" xfId="2" applyFont="1" applyFill="1" applyBorder="1" applyAlignment="1" applyProtection="1">
      <alignment horizontal="center" vertical="center" wrapText="1"/>
      <protection locked="0"/>
    </xf>
    <xf numFmtId="9" fontId="23" fillId="3" borderId="42" xfId="2" applyFont="1" applyFill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>
      <alignment horizontal="center" vertical="center" wrapText="1"/>
    </xf>
    <xf numFmtId="0" fontId="26" fillId="3" borderId="8" xfId="0" applyFont="1" applyFill="1" applyBorder="1" applyAlignment="1" applyProtection="1">
      <alignment horizontal="center" vertical="center" wrapText="1"/>
      <protection locked="0"/>
    </xf>
    <xf numFmtId="0" fontId="26" fillId="3" borderId="42" xfId="0" applyFont="1" applyFill="1" applyBorder="1" applyAlignment="1" applyProtection="1">
      <alignment horizontal="center" vertical="center" wrapText="1"/>
      <protection locked="0"/>
    </xf>
    <xf numFmtId="167" fontId="25" fillId="3" borderId="8" xfId="1" applyNumberFormat="1" applyFont="1" applyFill="1" applyBorder="1" applyAlignment="1" applyProtection="1">
      <alignment horizontal="center" vertical="center" wrapText="1"/>
      <protection locked="0"/>
    </xf>
    <xf numFmtId="167" fontId="25" fillId="3" borderId="42" xfId="1" applyNumberFormat="1" applyFont="1" applyFill="1" applyBorder="1" applyAlignment="1" applyProtection="1">
      <alignment horizontal="center" vertical="center" wrapText="1"/>
      <protection locked="0"/>
    </xf>
    <xf numFmtId="171" fontId="26" fillId="3" borderId="8" xfId="1" applyNumberFormat="1" applyFont="1" applyFill="1" applyBorder="1" applyAlignment="1" applyProtection="1">
      <alignment horizontal="center" vertical="center" wrapText="1"/>
      <protection locked="0"/>
    </xf>
    <xf numFmtId="171" fontId="26" fillId="3" borderId="42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23" fillId="3" borderId="16" xfId="0" applyFont="1" applyFill="1" applyBorder="1" applyAlignment="1" applyProtection="1">
      <alignment horizontal="center" vertical="center" wrapText="1"/>
      <protection locked="0"/>
    </xf>
    <xf numFmtId="0" fontId="23" fillId="3" borderId="18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0" xfId="0" applyFont="1" applyBorder="1" applyAlignment="1">
      <alignment horizontal="center" vertical="center"/>
    </xf>
    <xf numFmtId="0" fontId="0" fillId="0" borderId="40" xfId="0" applyFont="1" applyBorder="1" applyAlignment="1">
      <alignment vertical="center" wrapText="1"/>
    </xf>
    <xf numFmtId="167" fontId="0" fillId="0" borderId="40" xfId="1" applyNumberFormat="1" applyFont="1" applyBorder="1" applyAlignment="1" applyProtection="1">
      <alignment horizontal="center" vertical="center"/>
    </xf>
    <xf numFmtId="167" fontId="0" fillId="0" borderId="40" xfId="0" applyNumberFormat="1" applyBorder="1" applyAlignment="1">
      <alignment horizontal="center" vertical="center" wrapText="1"/>
    </xf>
    <xf numFmtId="49" fontId="27" fillId="0" borderId="40" xfId="0" applyNumberFormat="1" applyFont="1" applyBorder="1" applyAlignment="1">
      <alignment horizontal="center" vertical="center"/>
    </xf>
    <xf numFmtId="0" fontId="27" fillId="0" borderId="40" xfId="0" applyFont="1" applyBorder="1" applyAlignment="1">
      <alignment vertical="center" wrapText="1"/>
    </xf>
    <xf numFmtId="167" fontId="27" fillId="0" borderId="40" xfId="1" applyNumberFormat="1" applyFont="1" applyBorder="1" applyAlignment="1" applyProtection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40" xfId="0" applyFont="1" applyBorder="1" applyAlignment="1">
      <alignment horizontal="center" vertical="center"/>
    </xf>
    <xf numFmtId="0" fontId="28" fillId="0" borderId="40" xfId="0" applyFont="1" applyBorder="1" applyAlignment="1">
      <alignment vertical="center" wrapText="1"/>
    </xf>
    <xf numFmtId="10" fontId="28" fillId="0" borderId="40" xfId="2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29" fillId="0" borderId="40" xfId="0" applyFont="1" applyBorder="1" applyAlignment="1" applyProtection="1">
      <alignment horizontal="center" vertical="center" wrapText="1"/>
      <protection locked="0"/>
    </xf>
    <xf numFmtId="0" fontId="29" fillId="0" borderId="40" xfId="0" applyFont="1" applyBorder="1" applyAlignment="1" applyProtection="1">
      <alignment horizontal="center" vertical="center"/>
      <protection locked="0"/>
    </xf>
    <xf numFmtId="0" fontId="28" fillId="0" borderId="40" xfId="0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 wrapText="1"/>
    </xf>
    <xf numFmtId="0" fontId="28" fillId="6" borderId="40" xfId="0" applyFont="1" applyFill="1" applyBorder="1" applyAlignment="1">
      <alignment horizontal="center" vertical="center" wrapText="1"/>
    </xf>
    <xf numFmtId="0" fontId="28" fillId="6" borderId="71" xfId="0" applyFont="1" applyFill="1" applyBorder="1" applyAlignment="1">
      <alignment horizontal="center" vertical="center" wrapText="1"/>
    </xf>
    <xf numFmtId="0" fontId="28" fillId="0" borderId="40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0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40" xfId="0" applyFont="1" applyBorder="1" applyAlignment="1">
      <alignment horizontal="left" vertical="center"/>
    </xf>
    <xf numFmtId="0" fontId="30" fillId="0" borderId="40" xfId="0" applyFont="1" applyBorder="1" applyAlignment="1">
      <alignment horizontal="left" vertical="center" wrapText="1"/>
    </xf>
    <xf numFmtId="0" fontId="31" fillId="7" borderId="40" xfId="0" applyFont="1" applyFill="1" applyBorder="1" applyAlignment="1">
      <alignment vertical="center" wrapText="1"/>
    </xf>
    <xf numFmtId="9" fontId="31" fillId="7" borderId="40" xfId="2" applyFont="1" applyFill="1" applyBorder="1" applyAlignment="1" applyProtection="1">
      <alignment horizontal="center" vertical="center" wrapText="1"/>
    </xf>
    <xf numFmtId="9" fontId="31" fillId="6" borderId="40" xfId="2" applyFont="1" applyFill="1" applyBorder="1" applyAlignment="1" applyProtection="1">
      <alignment horizontal="center" vertical="center" wrapText="1"/>
    </xf>
    <xf numFmtId="0" fontId="0" fillId="0" borderId="8" xfId="0" applyFont="1" applyBorder="1" applyAlignment="1">
      <alignment vertical="center"/>
    </xf>
    <xf numFmtId="0" fontId="0" fillId="0" borderId="70" xfId="0" applyFont="1" applyBorder="1" applyAlignment="1" applyProtection="1">
      <alignment vertical="center" wrapText="1"/>
      <protection locked="0"/>
    </xf>
    <xf numFmtId="0" fontId="32" fillId="0" borderId="40" xfId="7" applyFont="1" applyBorder="1" applyAlignment="1" applyProtection="1">
      <alignment horizontal="left" vertical="center" wrapText="1"/>
      <protection locked="0"/>
    </xf>
    <xf numFmtId="1" fontId="32" fillId="0" borderId="40" xfId="7" applyNumberFormat="1" applyFont="1" applyBorder="1" applyAlignment="1" applyProtection="1">
      <alignment horizontal="left" vertical="center" wrapText="1"/>
      <protection locked="0"/>
    </xf>
    <xf numFmtId="0" fontId="0" fillId="0" borderId="8" xfId="0" applyFont="1" applyBorder="1" applyAlignment="1">
      <alignment vertical="center" wrapText="1"/>
    </xf>
    <xf numFmtId="1" fontId="33" fillId="0" borderId="40" xfId="7" applyNumberFormat="1" applyFont="1" applyBorder="1" applyAlignment="1" applyProtection="1">
      <alignment horizontal="left" vertical="center" wrapText="1"/>
      <protection locked="0"/>
    </xf>
    <xf numFmtId="0" fontId="0" fillId="0" borderId="40" xfId="0" applyFont="1" applyBorder="1" applyAlignment="1">
      <alignment horizontal="left" vertical="center" wrapText="1"/>
    </xf>
    <xf numFmtId="0" fontId="0" fillId="3" borderId="40" xfId="0" applyFont="1" applyFill="1" applyBorder="1" applyAlignment="1" applyProtection="1">
      <alignment vertical="center" wrapText="1"/>
      <protection locked="0"/>
    </xf>
    <xf numFmtId="0" fontId="32" fillId="3" borderId="40" xfId="7" applyFont="1" applyFill="1" applyBorder="1" applyAlignment="1" applyProtection="1">
      <alignment horizontal="left" vertical="center" wrapText="1"/>
      <protection locked="0"/>
    </xf>
    <xf numFmtId="1" fontId="32" fillId="3" borderId="40" xfId="7" applyNumberFormat="1" applyFont="1" applyFill="1" applyBorder="1" applyAlignment="1" applyProtection="1">
      <alignment horizontal="left" vertical="center" wrapText="1"/>
      <protection locked="0"/>
    </xf>
    <xf numFmtId="0" fontId="0" fillId="0" borderId="40" xfId="0" applyFont="1" applyBorder="1" applyAlignment="1" applyProtection="1">
      <alignment vertical="center" wrapText="1"/>
      <protection locked="0"/>
    </xf>
    <xf numFmtId="1" fontId="33" fillId="3" borderId="40" xfId="7" applyNumberFormat="1" applyFont="1" applyFill="1" applyBorder="1" applyAlignment="1" applyProtection="1">
      <alignment horizontal="left" vertical="center" wrapText="1"/>
      <protection locked="0"/>
    </xf>
    <xf numFmtId="0" fontId="32" fillId="0" borderId="40" xfId="0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40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0" fillId="3" borderId="40" xfId="0" applyFont="1" applyFill="1" applyBorder="1" applyAlignment="1">
      <alignment vertical="center" wrapText="1"/>
    </xf>
    <xf numFmtId="0" fontId="0" fillId="3" borderId="40" xfId="0" applyFill="1" applyBorder="1" applyAlignment="1" applyProtection="1">
      <alignment vertical="center"/>
      <protection locked="0"/>
    </xf>
    <xf numFmtId="0" fontId="0" fillId="0" borderId="72" xfId="0" applyBorder="1" applyAlignment="1">
      <alignment horizontal="left" vertical="center" wrapText="1"/>
    </xf>
    <xf numFmtId="0" fontId="0" fillId="0" borderId="40" xfId="0" applyFont="1" applyBorder="1" applyAlignment="1" applyProtection="1">
      <alignment horizontal="left" vertical="center"/>
      <protection locked="0"/>
    </xf>
    <xf numFmtId="0" fontId="32" fillId="3" borderId="40" xfId="7" applyFont="1" applyFill="1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vertical="center"/>
      <protection locked="0"/>
    </xf>
    <xf numFmtId="0" fontId="34" fillId="8" borderId="0" xfId="0" applyFont="1" applyFill="1" applyAlignment="1">
      <alignment horizontal="center" vertical="center"/>
    </xf>
    <xf numFmtId="0" fontId="35" fillId="9" borderId="0" xfId="0" applyFont="1" applyFill="1" applyAlignment="1">
      <alignment horizontal="center" vertical="center" wrapText="1"/>
    </xf>
    <xf numFmtId="0" fontId="36" fillId="8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0" fillId="3" borderId="40" xfId="0" applyFont="1" applyFill="1" applyBorder="1" applyAlignment="1">
      <alignment vertical="center"/>
    </xf>
    <xf numFmtId="0" fontId="32" fillId="3" borderId="40" xfId="7" applyFont="1" applyFill="1" applyBorder="1" applyAlignment="1" applyProtection="1">
      <alignment horizontal="left" vertical="center" wrapText="1"/>
    </xf>
    <xf numFmtId="1" fontId="32" fillId="3" borderId="40" xfId="7" applyNumberFormat="1" applyFont="1" applyFill="1" applyBorder="1" applyAlignment="1" applyProtection="1">
      <alignment horizontal="left" vertical="center" wrapText="1"/>
    </xf>
    <xf numFmtId="0" fontId="32" fillId="0" borderId="40" xfId="7" applyFont="1" applyBorder="1" applyAlignment="1" applyProtection="1">
      <alignment horizontal="left" vertical="center" wrapText="1"/>
    </xf>
    <xf numFmtId="1" fontId="33" fillId="0" borderId="40" xfId="7" applyNumberFormat="1" applyFont="1" applyBorder="1" applyAlignment="1">
      <alignment horizontal="left" vertical="center" wrapText="1"/>
    </xf>
    <xf numFmtId="1" fontId="33" fillId="3" borderId="40" xfId="7" applyNumberFormat="1" applyFont="1" applyFill="1" applyBorder="1" applyAlignment="1">
      <alignment horizontal="left" vertical="center" wrapText="1"/>
    </xf>
    <xf numFmtId="1" fontId="32" fillId="0" borderId="40" xfId="7" applyNumberFormat="1" applyFont="1" applyBorder="1" applyAlignment="1">
      <alignment horizontal="left" vertical="center" wrapText="1"/>
    </xf>
    <xf numFmtId="0" fontId="32" fillId="0" borderId="40" xfId="0" applyFont="1" applyBorder="1" applyAlignment="1">
      <alignment horizontal="left" vertical="center" wrapText="1"/>
    </xf>
    <xf numFmtId="1" fontId="32" fillId="0" borderId="40" xfId="7" applyNumberFormat="1" applyFont="1" applyBorder="1" applyAlignment="1" applyProtection="1">
      <alignment horizontal="left" vertical="center" wrapText="1"/>
    </xf>
    <xf numFmtId="1" fontId="33" fillId="0" borderId="40" xfId="7" applyNumberFormat="1" applyFont="1" applyBorder="1" applyAlignment="1" applyProtection="1">
      <alignment horizontal="left" vertical="center" wrapText="1"/>
    </xf>
    <xf numFmtId="0" fontId="0" fillId="3" borderId="40" xfId="0" applyFont="1" applyFill="1" applyBorder="1" applyAlignment="1">
      <alignment horizontal="left" vertical="center"/>
    </xf>
    <xf numFmtId="0" fontId="32" fillId="0" borderId="40" xfId="7" applyFont="1" applyBorder="1" applyAlignment="1" applyProtection="1">
      <alignment horizontal="center" vertical="center" wrapText="1"/>
    </xf>
    <xf numFmtId="0" fontId="34" fillId="0" borderId="0" xfId="0" applyFont="1" applyAlignment="1">
      <alignment horizontal="center" vertical="center"/>
    </xf>
    <xf numFmtId="172" fontId="34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34" fillId="0" borderId="40" xfId="0" applyFont="1" applyBorder="1" applyAlignment="1">
      <alignment horizontal="center" vertical="center"/>
    </xf>
    <xf numFmtId="172" fontId="34" fillId="0" borderId="40" xfId="0" applyNumberFormat="1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top"/>
    </xf>
    <xf numFmtId="172" fontId="38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center" wrapText="1"/>
    </xf>
    <xf numFmtId="172" fontId="34" fillId="8" borderId="40" xfId="0" applyNumberFormat="1" applyFont="1" applyFill="1" applyBorder="1" applyAlignment="1">
      <alignment horizontal="center" vertical="center" wrapText="1"/>
    </xf>
    <xf numFmtId="0" fontId="34" fillId="8" borderId="40" xfId="0" applyFont="1" applyFill="1" applyBorder="1" applyAlignment="1">
      <alignment horizontal="center" vertical="center"/>
    </xf>
    <xf numFmtId="0" fontId="34" fillId="0" borderId="40" xfId="0" applyFont="1" applyBorder="1" applyAlignment="1">
      <alignment horizontal="center" wrapText="1"/>
    </xf>
    <xf numFmtId="0" fontId="34" fillId="10" borderId="74" xfId="0" applyFont="1" applyFill="1" applyBorder="1" applyAlignment="1">
      <alignment horizontal="center" wrapText="1"/>
    </xf>
    <xf numFmtId="172" fontId="34" fillId="9" borderId="40" xfId="0" applyNumberFormat="1" applyFont="1" applyFill="1" applyBorder="1" applyAlignment="1">
      <alignment horizontal="center" vertical="center" wrapText="1"/>
    </xf>
    <xf numFmtId="0" fontId="35" fillId="9" borderId="40" xfId="0" applyFont="1" applyFill="1" applyBorder="1" applyAlignment="1">
      <alignment horizontal="center" vertical="center" wrapText="1"/>
    </xf>
    <xf numFmtId="0" fontId="35" fillId="9" borderId="70" xfId="0" applyFont="1" applyFill="1" applyBorder="1" applyAlignment="1">
      <alignment horizontal="center" vertical="center" wrapText="1"/>
    </xf>
    <xf numFmtId="0" fontId="34" fillId="10" borderId="40" xfId="0" applyFont="1" applyFill="1" applyBorder="1" applyAlignment="1">
      <alignment horizontal="center" wrapText="1"/>
    </xf>
    <xf numFmtId="0" fontId="35" fillId="8" borderId="40" xfId="0" applyFont="1" applyFill="1" applyBorder="1" applyAlignment="1">
      <alignment horizontal="center" vertical="center" wrapText="1"/>
    </xf>
    <xf numFmtId="0" fontId="35" fillId="8" borderId="70" xfId="0" applyFont="1" applyFill="1" applyBorder="1" applyAlignment="1">
      <alignment horizontal="center" vertical="center" wrapText="1"/>
    </xf>
    <xf numFmtId="0" fontId="39" fillId="8" borderId="40" xfId="0" applyFont="1" applyFill="1" applyBorder="1" applyAlignment="1">
      <alignment horizontal="center" vertical="center" wrapText="1"/>
    </xf>
    <xf numFmtId="0" fontId="39" fillId="9" borderId="40" xfId="0" applyFont="1" applyFill="1" applyBorder="1" applyAlignment="1">
      <alignment horizontal="center" vertical="center" wrapText="1"/>
    </xf>
    <xf numFmtId="0" fontId="34" fillId="11" borderId="74" xfId="0" applyFont="1" applyFill="1" applyBorder="1" applyAlignment="1">
      <alignment horizontal="center" wrapText="1"/>
    </xf>
    <xf numFmtId="172" fontId="34" fillId="12" borderId="40" xfId="0" applyNumberFormat="1" applyFont="1" applyFill="1" applyBorder="1" applyAlignment="1">
      <alignment horizontal="center" vertical="center" wrapText="1"/>
    </xf>
    <xf numFmtId="0" fontId="35" fillId="12" borderId="70" xfId="0" applyFont="1" applyFill="1" applyBorder="1" applyAlignment="1">
      <alignment horizontal="center" vertical="center" wrapText="1"/>
    </xf>
    <xf numFmtId="0" fontId="35" fillId="12" borderId="40" xfId="0" applyFont="1" applyFill="1" applyBorder="1" applyAlignment="1">
      <alignment horizontal="center" vertical="center" wrapText="1"/>
    </xf>
    <xf numFmtId="0" fontId="34" fillId="0" borderId="75" xfId="0" applyFont="1" applyBorder="1" applyAlignment="1">
      <alignment horizontal="center" vertical="center"/>
    </xf>
    <xf numFmtId="172" fontId="34" fillId="9" borderId="75" xfId="0" applyNumberFormat="1" applyFont="1" applyFill="1" applyBorder="1" applyAlignment="1">
      <alignment horizontal="center" vertical="center" wrapText="1"/>
    </xf>
    <xf numFmtId="0" fontId="35" fillId="9" borderId="75" xfId="0" applyFont="1" applyFill="1" applyBorder="1" applyAlignment="1">
      <alignment horizontal="center" vertical="center" wrapText="1"/>
    </xf>
    <xf numFmtId="0" fontId="34" fillId="0" borderId="75" xfId="0" applyFont="1" applyBorder="1" applyAlignment="1">
      <alignment horizontal="center" wrapText="1"/>
    </xf>
    <xf numFmtId="0" fontId="34" fillId="10" borderId="76" xfId="0" applyFont="1" applyFill="1" applyBorder="1" applyAlignment="1">
      <alignment horizontal="center" wrapText="1"/>
    </xf>
    <xf numFmtId="0" fontId="34" fillId="0" borderId="74" xfId="0" applyFont="1" applyBorder="1" applyAlignment="1">
      <alignment horizontal="center" vertical="center"/>
    </xf>
    <xf numFmtId="172" fontId="34" fillId="8" borderId="74" xfId="0" applyNumberFormat="1" applyFont="1" applyFill="1" applyBorder="1" applyAlignment="1">
      <alignment horizontal="center" vertical="center" wrapText="1"/>
    </xf>
    <xf numFmtId="0" fontId="39" fillId="8" borderId="74" xfId="0" applyFont="1" applyFill="1" applyBorder="1" applyAlignment="1">
      <alignment horizontal="center" vertical="center" wrapText="1"/>
    </xf>
    <xf numFmtId="0" fontId="34" fillId="0" borderId="74" xfId="0" applyFont="1" applyBorder="1" applyAlignment="1">
      <alignment horizontal="center" wrapText="1"/>
    </xf>
    <xf numFmtId="0" fontId="34" fillId="0" borderId="72" xfId="0" applyFont="1" applyBorder="1" applyAlignment="1">
      <alignment horizontal="center" wrapText="1"/>
    </xf>
    <xf numFmtId="0" fontId="39" fillId="8" borderId="77" xfId="0" applyFont="1" applyFill="1" applyBorder="1" applyAlignment="1">
      <alignment horizontal="center" vertical="center" wrapText="1"/>
    </xf>
    <xf numFmtId="172" fontId="34" fillId="12" borderId="74" xfId="0" applyNumberFormat="1" applyFont="1" applyFill="1" applyBorder="1" applyAlignment="1">
      <alignment horizontal="center" vertical="center" wrapText="1"/>
    </xf>
    <xf numFmtId="172" fontId="36" fillId="8" borderId="40" xfId="0" applyNumberFormat="1" applyFont="1" applyFill="1" applyBorder="1" applyAlignment="1">
      <alignment horizontal="center" vertical="center" wrapText="1"/>
    </xf>
    <xf numFmtId="172" fontId="36" fillId="8" borderId="75" xfId="0" applyNumberFormat="1" applyFont="1" applyFill="1" applyBorder="1" applyAlignment="1">
      <alignment horizontal="center" vertical="center" wrapText="1"/>
    </xf>
    <xf numFmtId="0" fontId="39" fillId="8" borderId="75" xfId="0" applyFont="1" applyFill="1" applyBorder="1" applyAlignment="1">
      <alignment horizontal="center" vertical="center" wrapText="1"/>
    </xf>
    <xf numFmtId="0" fontId="34" fillId="10" borderId="75" xfId="0" applyFont="1" applyFill="1" applyBorder="1" applyAlignment="1">
      <alignment horizontal="center" wrapText="1"/>
    </xf>
    <xf numFmtId="0" fontId="35" fillId="9" borderId="74" xfId="0" applyFont="1" applyFill="1" applyBorder="1" applyAlignment="1">
      <alignment horizontal="center" vertical="center" wrapText="1"/>
    </xf>
    <xf numFmtId="0" fontId="39" fillId="9" borderId="74" xfId="0" applyFont="1" applyFill="1" applyBorder="1" applyAlignment="1">
      <alignment horizontal="center" vertical="center" wrapText="1"/>
    </xf>
    <xf numFmtId="0" fontId="39" fillId="9" borderId="77" xfId="0" applyFont="1" applyFill="1" applyBorder="1" applyAlignment="1">
      <alignment horizontal="center" vertical="center" wrapText="1"/>
    </xf>
    <xf numFmtId="172" fontId="34" fillId="9" borderId="74" xfId="0" applyNumberFormat="1" applyFont="1" applyFill="1" applyBorder="1" applyAlignment="1">
      <alignment horizontal="center" vertical="center" wrapText="1"/>
    </xf>
    <xf numFmtId="0" fontId="34" fillId="7" borderId="40" xfId="0" applyFont="1" applyFill="1" applyBorder="1" applyAlignment="1">
      <alignment horizontal="center" wrapText="1"/>
    </xf>
    <xf numFmtId="172" fontId="34" fillId="8" borderId="75" xfId="0" applyNumberFormat="1" applyFont="1" applyFill="1" applyBorder="1" applyAlignment="1">
      <alignment horizontal="center" vertical="center" wrapText="1"/>
    </xf>
    <xf numFmtId="0" fontId="34" fillId="7" borderId="75" xfId="0" applyFont="1" applyFill="1" applyBorder="1" applyAlignment="1">
      <alignment horizontal="center" wrapText="1"/>
    </xf>
    <xf numFmtId="0" fontId="40" fillId="11" borderId="40" xfId="0" applyFont="1" applyFill="1" applyBorder="1" applyAlignment="1">
      <alignment horizontal="center" wrapText="1"/>
    </xf>
    <xf numFmtId="0" fontId="34" fillId="9" borderId="40" xfId="0" applyFont="1" applyFill="1" applyBorder="1" applyAlignment="1">
      <alignment horizontal="center" vertical="center"/>
    </xf>
    <xf numFmtId="172" fontId="34" fillId="9" borderId="76" xfId="0" applyNumberFormat="1" applyFont="1" applyFill="1" applyBorder="1" applyAlignment="1">
      <alignment horizontal="center" vertical="center" wrapText="1"/>
    </xf>
    <xf numFmtId="0" fontId="39" fillId="9" borderId="75" xfId="0" applyFont="1" applyFill="1" applyBorder="1" applyAlignment="1">
      <alignment horizontal="center" vertical="center" wrapText="1"/>
    </xf>
    <xf numFmtId="0" fontId="34" fillId="0" borderId="76" xfId="0" applyFont="1" applyBorder="1" applyAlignment="1">
      <alignment horizontal="center" wrapText="1"/>
    </xf>
    <xf numFmtId="0" fontId="34" fillId="8" borderId="74" xfId="0" applyFont="1" applyFill="1" applyBorder="1" applyAlignment="1">
      <alignment horizontal="center" vertical="center"/>
    </xf>
    <xf numFmtId="0" fontId="36" fillId="9" borderId="75" xfId="0" applyFont="1" applyFill="1" applyBorder="1" applyAlignment="1">
      <alignment horizontal="center" vertical="center"/>
    </xf>
    <xf numFmtId="0" fontId="34" fillId="9" borderId="74" xfId="0" applyFont="1" applyFill="1" applyBorder="1" applyAlignment="1">
      <alignment horizontal="center" vertical="center"/>
    </xf>
    <xf numFmtId="0" fontId="34" fillId="8" borderId="70" xfId="0" applyFont="1" applyFill="1" applyBorder="1" applyAlignment="1">
      <alignment horizontal="center" vertical="center"/>
    </xf>
    <xf numFmtId="0" fontId="34" fillId="9" borderId="70" xfId="0" applyFont="1" applyFill="1" applyBorder="1" applyAlignment="1">
      <alignment horizontal="center" vertical="center"/>
    </xf>
    <xf numFmtId="0" fontId="34" fillId="7" borderId="40" xfId="0" applyFont="1" applyFill="1" applyBorder="1" applyAlignment="1">
      <alignment horizontal="center" vertical="center"/>
    </xf>
    <xf numFmtId="0" fontId="36" fillId="8" borderId="40" xfId="0" applyFont="1" applyFill="1" applyBorder="1" applyAlignment="1">
      <alignment horizontal="center" vertical="center"/>
    </xf>
    <xf numFmtId="0" fontId="36" fillId="9" borderId="40" xfId="0" applyFont="1" applyFill="1" applyBorder="1" applyAlignment="1">
      <alignment horizontal="center" vertical="center"/>
    </xf>
    <xf numFmtId="0" fontId="34" fillId="9" borderId="75" xfId="0" applyFont="1" applyFill="1" applyBorder="1" applyAlignment="1">
      <alignment horizontal="center" vertical="center"/>
    </xf>
    <xf numFmtId="0" fontId="41" fillId="0" borderId="74" xfId="6" applyFont="1" applyBorder="1" applyAlignment="1">
      <alignment horizontal="center" vertical="center"/>
    </xf>
    <xf numFmtId="0" fontId="41" fillId="0" borderId="40" xfId="6" applyFont="1" applyBorder="1" applyAlignment="1">
      <alignment horizontal="center" vertical="center"/>
    </xf>
    <xf numFmtId="172" fontId="36" fillId="9" borderId="40" xfId="0" applyNumberFormat="1" applyFont="1" applyFill="1" applyBorder="1" applyAlignment="1">
      <alignment horizontal="center" vertical="center" wrapText="1"/>
    </xf>
    <xf numFmtId="0" fontId="34" fillId="13" borderId="40" xfId="0" applyFont="1" applyFill="1" applyBorder="1" applyAlignment="1">
      <alignment horizontal="center" wrapText="1"/>
    </xf>
    <xf numFmtId="0" fontId="41" fillId="0" borderId="75" xfId="6" applyFont="1" applyBorder="1" applyAlignment="1">
      <alignment horizontal="center" vertical="center"/>
    </xf>
    <xf numFmtId="0" fontId="41" fillId="7" borderId="74" xfId="6" applyFont="1" applyFill="1" applyBorder="1" applyAlignment="1">
      <alignment horizontal="center" vertical="center"/>
    </xf>
    <xf numFmtId="0" fontId="41" fillId="7" borderId="40" xfId="6" applyFont="1" applyFill="1" applyBorder="1" applyAlignment="1">
      <alignment horizontal="center" vertical="center"/>
    </xf>
    <xf numFmtId="0" fontId="41" fillId="7" borderId="75" xfId="6" applyFont="1" applyFill="1" applyBorder="1" applyAlignment="1">
      <alignment horizontal="center" vertical="center"/>
    </xf>
    <xf numFmtId="0" fontId="34" fillId="8" borderId="75" xfId="0" applyFont="1" applyFill="1" applyBorder="1" applyAlignment="1">
      <alignment horizontal="center" vertical="center"/>
    </xf>
    <xf numFmtId="0" fontId="41" fillId="7" borderId="74" xfId="6" applyFont="1" applyFill="1" applyBorder="1" applyAlignment="1">
      <alignment horizontal="center" vertical="center" wrapText="1"/>
    </xf>
    <xf numFmtId="0" fontId="41" fillId="7" borderId="40" xfId="6" applyFont="1" applyFill="1" applyBorder="1" applyAlignment="1">
      <alignment horizontal="center" vertical="center" wrapText="1"/>
    </xf>
    <xf numFmtId="0" fontId="41" fillId="7" borderId="75" xfId="6" applyFont="1" applyFill="1" applyBorder="1" applyAlignment="1">
      <alignment horizontal="center" vertical="center" wrapText="1"/>
    </xf>
    <xf numFmtId="0" fontId="34" fillId="14" borderId="40" xfId="0" applyFont="1" applyFill="1" applyBorder="1" applyAlignment="1">
      <alignment horizontal="center" vertical="center"/>
    </xf>
    <xf numFmtId="172" fontId="36" fillId="14" borderId="40" xfId="0" applyNumberFormat="1" applyFont="1" applyFill="1" applyBorder="1" applyAlignment="1">
      <alignment horizontal="center" vertical="center" wrapText="1"/>
    </xf>
    <xf numFmtId="172" fontId="36" fillId="9" borderId="75" xfId="0" applyNumberFormat="1" applyFont="1" applyFill="1" applyBorder="1" applyAlignment="1">
      <alignment horizontal="center" vertical="center" wrapText="1"/>
    </xf>
    <xf numFmtId="0" fontId="0" fillId="15" borderId="0" xfId="0" applyFill="1" applyAlignment="1">
      <alignment vertical="center"/>
    </xf>
    <xf numFmtId="0" fontId="42" fillId="16" borderId="8" xfId="0" applyFont="1" applyFill="1" applyBorder="1" applyAlignment="1">
      <alignment horizontal="center" vertical="center" wrapText="1"/>
    </xf>
    <xf numFmtId="0" fontId="42" fillId="15" borderId="8" xfId="0" applyFont="1" applyFill="1" applyBorder="1" applyAlignment="1">
      <alignment horizontal="center" vertical="center" wrapText="1"/>
    </xf>
    <xf numFmtId="0" fontId="4" fillId="16" borderId="8" xfId="0" applyFont="1" applyFill="1" applyBorder="1" applyAlignment="1">
      <alignment vertical="center" wrapText="1"/>
    </xf>
    <xf numFmtId="0" fontId="0" fillId="15" borderId="8" xfId="0" applyFill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17" borderId="8" xfId="0" applyFont="1" applyFill="1" applyBorder="1" applyAlignment="1">
      <alignment vertical="center" wrapText="1"/>
    </xf>
    <xf numFmtId="0" fontId="4" fillId="17" borderId="8" xfId="0" applyFont="1" applyFill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/>
    </xf>
    <xf numFmtId="0" fontId="4" fillId="15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3" fillId="4" borderId="8" xfId="0" applyFont="1" applyFill="1" applyBorder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0" fillId="16" borderId="8" xfId="0" applyFill="1" applyBorder="1" applyAlignment="1">
      <alignment vertical="center" wrapText="1"/>
    </xf>
    <xf numFmtId="0" fontId="43" fillId="16" borderId="8" xfId="0" applyFont="1" applyFill="1" applyBorder="1" applyAlignment="1">
      <alignment horizontal="center" vertical="center" wrapText="1"/>
    </xf>
    <xf numFmtId="0" fontId="0" fillId="15" borderId="8" xfId="0" applyFill="1" applyBorder="1" applyAlignment="1">
      <alignment vertical="center" wrapText="1"/>
    </xf>
    <xf numFmtId="0" fontId="4" fillId="17" borderId="8" xfId="0" applyFont="1" applyFill="1" applyBorder="1" applyAlignment="1">
      <alignment horizontal="left" vertical="center" wrapText="1"/>
    </xf>
    <xf numFmtId="0" fontId="0" fillId="17" borderId="8" xfId="0" applyFont="1" applyFill="1" applyBorder="1" applyAlignment="1">
      <alignment horizontal="center" vertical="center" wrapText="1"/>
    </xf>
    <xf numFmtId="0" fontId="0" fillId="17" borderId="8" xfId="0" applyFill="1" applyBorder="1" applyAlignment="1">
      <alignment vertical="center" wrapText="1"/>
    </xf>
    <xf numFmtId="0" fontId="8" fillId="0" borderId="0" xfId="0" applyFont="1" applyBorder="1" applyAlignment="1">
      <alignment horizontal="left" vertical="top"/>
    </xf>
    <xf numFmtId="0" fontId="9" fillId="3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 wrapText="1"/>
    </xf>
    <xf numFmtId="0" fontId="12" fillId="0" borderId="58" xfId="0" applyFont="1" applyBorder="1" applyAlignment="1">
      <alignment vertical="center" wrapText="1"/>
    </xf>
    <xf numFmtId="0" fontId="12" fillId="0" borderId="59" xfId="0" applyFont="1" applyBorder="1" applyAlignment="1">
      <alignment horizontal="center" vertical="center" wrapText="1"/>
    </xf>
    <xf numFmtId="0" fontId="20" fillId="3" borderId="60" xfId="0" applyFont="1" applyFill="1" applyBorder="1" applyAlignment="1">
      <alignment vertical="center" wrapText="1"/>
    </xf>
    <xf numFmtId="0" fontId="7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vertical="center" wrapText="1"/>
    </xf>
    <xf numFmtId="0" fontId="7" fillId="3" borderId="59" xfId="0" applyFont="1" applyFill="1" applyBorder="1" applyAlignment="1">
      <alignment vertical="center" wrapText="1"/>
    </xf>
    <xf numFmtId="0" fontId="7" fillId="3" borderId="66" xfId="0" applyFont="1" applyFill="1" applyBorder="1" applyAlignment="1">
      <alignment vertical="center" wrapText="1"/>
    </xf>
    <xf numFmtId="0" fontId="7" fillId="3" borderId="60" xfId="0" applyFont="1" applyFill="1" applyBorder="1" applyAlignment="1">
      <alignment vertical="center" wrapText="1"/>
    </xf>
    <xf numFmtId="0" fontId="7" fillId="3" borderId="40" xfId="0" applyFont="1" applyFill="1" applyBorder="1" applyAlignment="1">
      <alignment vertical="center" wrapText="1"/>
    </xf>
    <xf numFmtId="0" fontId="12" fillId="3" borderId="67" xfId="0" applyFont="1" applyFill="1" applyBorder="1" applyAlignment="1">
      <alignment vertical="center" wrapText="1"/>
    </xf>
    <xf numFmtId="0" fontId="7" fillId="3" borderId="68" xfId="0" applyFont="1" applyFill="1" applyBorder="1" applyAlignment="1">
      <alignment vertical="center" wrapText="1"/>
    </xf>
    <xf numFmtId="0" fontId="7" fillId="3" borderId="69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38" fillId="0" borderId="73" xfId="0" applyFont="1" applyBorder="1" applyAlignment="1">
      <alignment horizontal="center" wrapText="1"/>
    </xf>
    <xf numFmtId="0" fontId="38" fillId="0" borderId="40" xfId="0" applyFont="1" applyBorder="1" applyAlignment="1">
      <alignment horizontal="center" vertical="top" wrapText="1"/>
    </xf>
    <xf numFmtId="0" fontId="0" fillId="0" borderId="0" xfId="0" applyAlignment="1"/>
  </cellXfs>
  <cellStyles count="32">
    <cellStyle name="Гиперссылка 2" xfId="3" xr:uid="{00000000-0005-0000-0000-000000000000}"/>
    <cellStyle name="Обычный" xfId="0" builtinId="0"/>
    <cellStyle name="Обычный 2" xfId="4" xr:uid="{00000000-0005-0000-0000-000002000000}"/>
    <cellStyle name="Обычный 2 2" xfId="5" xr:uid="{00000000-0005-0000-0000-000003000000}"/>
    <cellStyle name="Обычный 2 4 4" xfId="6" xr:uid="{00000000-0005-0000-0000-000004000000}"/>
    <cellStyle name="Обычный 3" xfId="7" xr:uid="{00000000-0005-0000-0000-000005000000}"/>
    <cellStyle name="Обычный 4" xfId="8" xr:uid="{00000000-0005-0000-0000-000006000000}"/>
    <cellStyle name="Обычный 5" xfId="9" xr:uid="{00000000-0005-0000-0000-000007000000}"/>
    <cellStyle name="Обычный 6 2 3 2" xfId="10" xr:uid="{00000000-0005-0000-0000-000008000000}"/>
    <cellStyle name="Обычный 6 2 3 2 2" xfId="11" xr:uid="{00000000-0005-0000-0000-000009000000}"/>
    <cellStyle name="Обычный 6 2 3 2 2 2" xfId="12" xr:uid="{00000000-0005-0000-0000-00000A000000}"/>
    <cellStyle name="Обычный 6 2 3 2 3" xfId="13" xr:uid="{00000000-0005-0000-0000-00000B000000}"/>
    <cellStyle name="Обычный 9 2 3 2 2" xfId="14" xr:uid="{00000000-0005-0000-0000-00000C000000}"/>
    <cellStyle name="Обычный 9 2 3 2 2 2" xfId="15" xr:uid="{00000000-0005-0000-0000-00000D000000}"/>
    <cellStyle name="Обычный 9 2 3 2 2 2 2" xfId="16" xr:uid="{00000000-0005-0000-0000-00000E000000}"/>
    <cellStyle name="Обычный 9 2 3 2 2 3" xfId="17" xr:uid="{00000000-0005-0000-0000-00000F000000}"/>
    <cellStyle name="Обычный 9 2 3 2 4 2 3 2" xfId="18" xr:uid="{00000000-0005-0000-0000-000010000000}"/>
    <cellStyle name="Обычный 9 2 3 2 4 2 3 2 2" xfId="19" xr:uid="{00000000-0005-0000-0000-000011000000}"/>
    <cellStyle name="Обычный 9 2 3 2 4 2 3 2 2 2" xfId="20" xr:uid="{00000000-0005-0000-0000-000012000000}"/>
    <cellStyle name="Обычный 9 2 3 2 4 2 3 2 3" xfId="21" xr:uid="{00000000-0005-0000-0000-000013000000}"/>
    <cellStyle name="Процентный" xfId="2" builtinId="5"/>
    <cellStyle name="Процентный 2" xfId="22" xr:uid="{00000000-0005-0000-0000-000015000000}"/>
    <cellStyle name="Финансовый" xfId="1" builtinId="3"/>
    <cellStyle name="Финансовый 2 2" xfId="23" xr:uid="{00000000-0005-0000-0000-000017000000}"/>
    <cellStyle name="Финансовый 4 2 2 2" xfId="24" xr:uid="{00000000-0005-0000-0000-000018000000}"/>
    <cellStyle name="Финансовый 4 2 2 2 2" xfId="25" xr:uid="{00000000-0005-0000-0000-000019000000}"/>
    <cellStyle name="Финансовый 4 2 2 2 2 2" xfId="26" xr:uid="{00000000-0005-0000-0000-00001A000000}"/>
    <cellStyle name="Финансовый 4 2 2 2 3" xfId="27" xr:uid="{00000000-0005-0000-0000-00001B000000}"/>
    <cellStyle name="Финансовый 4 2 2 2 3 2 3 2" xfId="28" xr:uid="{00000000-0005-0000-0000-00001C000000}"/>
    <cellStyle name="Финансовый 4 2 2 2 3 2 3 2 2" xfId="29" xr:uid="{00000000-0005-0000-0000-00001D000000}"/>
    <cellStyle name="Финансовый 4 2 2 2 3 2 3 2 2 2" xfId="30" xr:uid="{00000000-0005-0000-0000-00001E000000}"/>
    <cellStyle name="Финансовый 4 2 2 2 3 2 3 2 3" xfId="31" xr:uid="{00000000-0005-0000-0000-00001F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AE3F3"/>
      <rgbColor rgb="FF808080"/>
      <rgbColor rgb="FFF2F2F2"/>
      <rgbColor rgb="FF993366"/>
      <rgbColor rgb="FFFFFFCC"/>
      <rgbColor rgb="FFDEEBF7"/>
      <rgbColor rgb="FF660066"/>
      <rgbColor rgb="FFFF8080"/>
      <rgbColor rgb="FF0563C1"/>
      <rgbColor rgb="FFD9D9D9"/>
      <rgbColor rgb="FF000080"/>
      <rgbColor rgb="FFFF00FF"/>
      <rgbColor rgb="FFFFE699"/>
      <rgbColor rgb="FF00FFFF"/>
      <rgbColor rgb="FF800080"/>
      <rgbColor rgb="FF800000"/>
      <rgbColor rgb="FF008080"/>
      <rgbColor rgb="FF0000FF"/>
      <rgbColor rgb="FF00CCFF"/>
      <rgbColor rgb="FFF4F6F8"/>
      <rgbColor rgb="FFE2F0D9"/>
      <rgbColor rgb="FFFFFF99"/>
      <rgbColor rgb="FFDEE5EB"/>
      <rgbColor rgb="FFFBE5D6"/>
      <rgbColor rgb="FFEDEDED"/>
      <rgbColor rgb="FFF8CBAD"/>
      <rgbColor rgb="FF3366FF"/>
      <rgbColor rgb="FF33CCCC"/>
      <rgbColor rgb="FF99CC00"/>
      <rgbColor rgb="FFFFF2CC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4444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gubarev.MCX/Desktop/&#1044;&#1055;&#1056;%20&#1074;%20&#1050;&#1056;&#1057;&#1058;/&#1050;&#1086;&#1085;&#1094;&#1077;&#1087;&#1094;&#1080;&#1103;%20&#1055;&#1088;&#1080;&#1083;%2010%20&#1089;%20&#1076;&#1088;&#1091;&#1075;&#1080;&#1084;&#1080;%20&#1060;&#1055;/&#1055;&#1088;&#1080;&#1083;%2010%20&#1080;%20&#1080;&#1085;&#1099;&#1077;%20&#1060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"/>
      <sheetName val="8"/>
      <sheetName val="13"/>
      <sheetName val="19.2"/>
      <sheetName val="22"/>
      <sheetName val="14"/>
      <sheetName val="16"/>
      <sheetName val="15"/>
      <sheetName val="14.1"/>
      <sheetName val="17"/>
      <sheetName val="18"/>
      <sheetName val="12"/>
      <sheetName val="11"/>
      <sheetName val="9"/>
      <sheetName val="5"/>
      <sheetName val="4"/>
      <sheetName val="3.1"/>
      <sheetName val="3"/>
      <sheetName val="Прил 10 (ДПР)"/>
      <sheetName val="СОСТ Заявка"/>
      <sheetName val="СОСТ Хар-ка"/>
      <sheetName val="СОСТ Докум"/>
      <sheetName val="СОСТ Фин"/>
      <sheetName val="СОСТ ИнвестВБ"/>
      <sheetName val="СОСТ ИнвестРМ"/>
      <sheetName val="СОСТ Голосов"/>
      <sheetName val="РТИСТ"/>
      <sheetName val="НАЙМ заявка"/>
      <sheetName val="НАЙМ Паспорт МЖК"/>
      <sheetName val="НАЙМ Реестр ОКС"/>
      <sheetName val="НАЙМ ССГ"/>
      <sheetName val="Благоустройство"/>
      <sheetName val="21"/>
      <sheetName val="Соответствие критериям"/>
      <sheetName val="Субъекты РФ"/>
      <sheetName val="Tec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Д_п19.1" displayName="ТД_п19.1" ref="A5:T155" totalsRowShown="0">
  <autoFilter ref="A5:T155" xr:uid="{00000000-0009-0000-0100-000001000000}"/>
  <tableColumns count="20">
    <tableColumn id="1" xr3:uid="{00000000-0010-0000-0000-000001000000}" name="1"/>
    <tableColumn id="2" xr3:uid="{00000000-0010-0000-0000-000002000000}" name="2"/>
    <tableColumn id="3" xr3:uid="{00000000-0010-0000-0000-000003000000}" name="3"/>
    <tableColumn id="4" xr3:uid="{00000000-0010-0000-0000-000004000000}" name="4"/>
    <tableColumn id="5" xr3:uid="{00000000-0010-0000-0000-000005000000}" name="5"/>
    <tableColumn id="6" xr3:uid="{00000000-0010-0000-0000-000006000000}" name="6"/>
    <tableColumn id="7" xr3:uid="{00000000-0010-0000-0000-000007000000}" name="7"/>
    <tableColumn id="8" xr3:uid="{00000000-0010-0000-0000-000008000000}" name="8"/>
    <tableColumn id="9" xr3:uid="{00000000-0010-0000-0000-000009000000}" name="9"/>
    <tableColumn id="10" xr3:uid="{00000000-0010-0000-0000-00000A000000}" name="10"/>
    <tableColumn id="11" xr3:uid="{00000000-0010-0000-0000-00000B000000}" name="11"/>
    <tableColumn id="12" xr3:uid="{00000000-0010-0000-0000-00000C000000}" name="12"/>
    <tableColumn id="13" xr3:uid="{00000000-0010-0000-0000-00000D000000}" name="13"/>
    <tableColumn id="14" xr3:uid="{00000000-0010-0000-0000-00000E000000}" name="14"/>
    <tableColumn id="15" xr3:uid="{00000000-0010-0000-0000-00000F000000}" name="15"/>
    <tableColumn id="16" xr3:uid="{00000000-0010-0000-0000-000010000000}" name="16"/>
    <tableColumn id="17" xr3:uid="{00000000-0010-0000-0000-000011000000}" name="17"/>
    <tableColumn id="18" xr3:uid="{00000000-0010-0000-0000-000012000000}" name="18"/>
    <tableColumn id="19" xr3:uid="{00000000-0010-0000-0000-000013000000}" name="19"/>
    <tableColumn id="20" xr3:uid="{00000000-0010-0000-0000-000014000000}" name="2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60"/>
  <sheetViews>
    <sheetView tabSelected="1" topLeftCell="A40" zoomScale="85" zoomScaleNormal="85" workbookViewId="0">
      <pane xSplit="3" topLeftCell="K1" activePane="topRight" state="frozen"/>
      <selection activeCell="A37" sqref="A37"/>
      <selection pane="topRight" activeCell="L19" sqref="L19"/>
    </sheetView>
  </sheetViews>
  <sheetFormatPr defaultColWidth="9.109375" defaultRowHeight="14.4"/>
  <cols>
    <col min="1" max="1" width="5.5546875" style="1" customWidth="1"/>
    <col min="2" max="2" width="23" style="1" customWidth="1"/>
    <col min="3" max="3" width="39.44140625" style="2" customWidth="1"/>
    <col min="4" max="4" width="13.33203125" style="1" customWidth="1"/>
    <col min="5" max="5" width="14.6640625" style="1" customWidth="1"/>
    <col min="6" max="6" width="11.88671875" style="3" customWidth="1"/>
    <col min="7" max="7" width="7.6640625" style="1" customWidth="1"/>
    <col min="8" max="8" width="20.88671875" style="1" customWidth="1"/>
    <col min="9" max="9" width="22.5546875" style="4" customWidth="1"/>
    <col min="10" max="10" width="28.109375" style="1" customWidth="1"/>
    <col min="11" max="11" width="30.88671875" style="1" customWidth="1"/>
    <col min="12" max="12" width="19.88671875" style="1" customWidth="1"/>
    <col min="13" max="13" width="19.5546875" style="1" customWidth="1"/>
    <col min="14" max="14" width="17" style="1" customWidth="1"/>
    <col min="15" max="15" width="13.5546875" style="1" customWidth="1"/>
    <col min="16" max="16" width="15" style="1" customWidth="1"/>
    <col min="17" max="17" width="16.88671875" style="5" customWidth="1"/>
    <col min="18" max="18" width="15.33203125" style="5" customWidth="1"/>
    <col min="19" max="19" width="8.5546875" style="1" customWidth="1"/>
    <col min="20" max="20" width="13.109375" style="5" customWidth="1"/>
    <col min="21" max="22" width="13.33203125" style="5" customWidth="1"/>
    <col min="23" max="24" width="12.88671875" style="5" customWidth="1"/>
    <col min="25" max="26" width="13.44140625" style="5" customWidth="1"/>
    <col min="27" max="27" width="13.33203125" style="5" customWidth="1"/>
    <col min="28" max="28" width="16.88671875" style="5" customWidth="1"/>
    <col min="29" max="29" width="12.44140625" style="5" customWidth="1"/>
    <col min="30" max="30" width="12" style="1" customWidth="1"/>
    <col min="31" max="32" width="17.109375" style="6" customWidth="1"/>
    <col min="33" max="36" width="14.109375" style="6" customWidth="1"/>
    <col min="37" max="37" width="14.109375" style="5" customWidth="1"/>
    <col min="38" max="38" width="14" style="1" customWidth="1"/>
    <col min="39" max="39" width="13.88671875" style="1" customWidth="1"/>
    <col min="40" max="40" width="8.44140625" style="1" customWidth="1"/>
    <col min="41" max="42" width="14" style="1" customWidth="1"/>
    <col min="43" max="47" width="15" style="1" customWidth="1"/>
    <col min="48" max="49" width="14.44140625" style="1" customWidth="1"/>
    <col min="50" max="50" width="8.109375" style="1" customWidth="1"/>
    <col min="51" max="52" width="18.109375" style="1" customWidth="1"/>
    <col min="53" max="57" width="14.5546875" style="1" customWidth="1"/>
    <col min="58" max="59" width="15.88671875" style="1" customWidth="1"/>
    <col min="60" max="60" width="8.33203125" style="1" customWidth="1"/>
    <col min="61" max="62" width="14" style="1" customWidth="1"/>
    <col min="63" max="67" width="13" style="1" customWidth="1"/>
    <col min="68" max="69" width="13.33203125" style="1" customWidth="1"/>
    <col min="70" max="70" width="8.109375" style="1" customWidth="1"/>
    <col min="71" max="71" width="13.44140625" style="1" customWidth="1"/>
    <col min="72" max="72" width="15.109375" style="1" customWidth="1"/>
    <col min="73" max="77" width="14.88671875" style="1" customWidth="1"/>
    <col min="78" max="78" width="19.88671875" style="1" customWidth="1"/>
    <col min="79" max="81" width="18.109375" style="2" customWidth="1"/>
    <col min="82" max="83" width="18.109375" style="7" customWidth="1"/>
    <col min="84" max="1024" width="9.109375" style="7"/>
    <col min="1025" max="16384" width="9.109375" style="445"/>
  </cols>
  <sheetData>
    <row r="1" spans="1:83" ht="17.399999999999999">
      <c r="A1" s="397" t="s">
        <v>0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  <c r="AD1" s="397"/>
      <c r="AE1" s="397"/>
      <c r="AF1" s="397"/>
      <c r="AG1" s="397"/>
      <c r="AH1" s="397"/>
      <c r="AI1" s="397"/>
      <c r="AJ1" s="397"/>
      <c r="AK1" s="397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</row>
    <row r="2" spans="1:83" ht="20.399999999999999">
      <c r="B2" s="398" t="s">
        <v>1</v>
      </c>
      <c r="C2" s="398"/>
      <c r="D2" s="398"/>
      <c r="E2" s="398"/>
      <c r="F2" s="398"/>
      <c r="G2" s="398"/>
      <c r="H2" s="398"/>
      <c r="I2" s="9"/>
      <c r="J2" s="10" t="s">
        <v>2</v>
      </c>
    </row>
    <row r="3" spans="1:83">
      <c r="B3" s="399" t="s">
        <v>3</v>
      </c>
      <c r="C3" s="399"/>
      <c r="D3" s="399"/>
      <c r="E3" s="399"/>
      <c r="F3" s="399"/>
      <c r="G3" s="399"/>
      <c r="H3" s="399"/>
      <c r="I3" s="11"/>
    </row>
    <row r="4" spans="1:83" ht="15.6">
      <c r="A4" s="12" t="s">
        <v>4</v>
      </c>
    </row>
    <row r="5" spans="1:83">
      <c r="BZ5" s="400" t="s">
        <v>5</v>
      </c>
      <c r="CA5" s="400"/>
      <c r="CB5" s="400"/>
      <c r="CC5" s="400"/>
      <c r="CD5" s="400"/>
      <c r="CE5" s="400"/>
    </row>
    <row r="6" spans="1:83" s="1" customFormat="1" ht="24.75" customHeight="1">
      <c r="A6" s="401" t="s">
        <v>6</v>
      </c>
      <c r="B6" s="402" t="s">
        <v>7</v>
      </c>
      <c r="C6" s="402" t="s">
        <v>8</v>
      </c>
      <c r="D6" s="402" t="s">
        <v>9</v>
      </c>
      <c r="E6" s="402" t="s">
        <v>10</v>
      </c>
      <c r="F6" s="402" t="s">
        <v>11</v>
      </c>
      <c r="G6" s="402" t="s">
        <v>12</v>
      </c>
      <c r="H6" s="402" t="s">
        <v>13</v>
      </c>
      <c r="I6" s="403" t="s">
        <v>14</v>
      </c>
      <c r="J6" s="404" t="s">
        <v>15</v>
      </c>
      <c r="K6" s="404"/>
      <c r="L6" s="404"/>
      <c r="M6" s="404"/>
      <c r="N6" s="404"/>
      <c r="O6" s="405" t="s">
        <v>16</v>
      </c>
      <c r="P6" s="405"/>
      <c r="Q6" s="406" t="s">
        <v>17</v>
      </c>
      <c r="R6" s="406"/>
      <c r="S6" s="406"/>
      <c r="T6" s="406"/>
      <c r="U6" s="406"/>
      <c r="V6" s="406"/>
      <c r="W6" s="406"/>
      <c r="X6" s="406"/>
      <c r="Y6" s="406"/>
      <c r="Z6" s="406"/>
      <c r="AA6" s="406"/>
      <c r="AB6" s="406"/>
      <c r="AC6" s="406"/>
      <c r="AD6" s="406"/>
      <c r="AE6" s="406"/>
      <c r="AF6" s="406"/>
      <c r="AG6" s="406"/>
      <c r="AH6" s="406"/>
      <c r="AI6" s="406"/>
      <c r="AJ6" s="406"/>
      <c r="AK6" s="406"/>
      <c r="AL6" s="406"/>
      <c r="AM6" s="406"/>
      <c r="AN6" s="406"/>
      <c r="AO6" s="406"/>
      <c r="AP6" s="406"/>
      <c r="AQ6" s="406"/>
      <c r="AR6" s="406"/>
      <c r="AS6" s="406"/>
      <c r="AT6" s="406"/>
      <c r="AU6" s="406"/>
      <c r="AV6" s="406"/>
      <c r="AW6" s="406"/>
      <c r="AX6" s="406"/>
      <c r="AY6" s="406"/>
      <c r="AZ6" s="406"/>
      <c r="BA6" s="406"/>
      <c r="BB6" s="406"/>
      <c r="BC6" s="406"/>
      <c r="BD6" s="406"/>
      <c r="BE6" s="406"/>
      <c r="BF6" s="406"/>
      <c r="BG6" s="406"/>
      <c r="BH6" s="406"/>
      <c r="BI6" s="406"/>
      <c r="BJ6" s="406"/>
      <c r="BK6" s="406"/>
      <c r="BL6" s="406"/>
      <c r="BM6" s="406"/>
      <c r="BN6" s="406"/>
      <c r="BO6" s="406"/>
      <c r="BP6" s="406"/>
      <c r="BQ6" s="406"/>
      <c r="BR6" s="406"/>
      <c r="BS6" s="406"/>
      <c r="BT6" s="406"/>
      <c r="BU6" s="406"/>
      <c r="BV6" s="406"/>
      <c r="BW6" s="406"/>
      <c r="BX6" s="406"/>
      <c r="BY6" s="406"/>
      <c r="BZ6" s="13"/>
      <c r="CA6" s="14"/>
      <c r="CB6" s="14"/>
      <c r="CC6" s="14"/>
      <c r="CD6" s="15"/>
      <c r="CE6" s="15"/>
    </row>
    <row r="7" spans="1:83" s="1" customFormat="1" ht="16.5" customHeight="1">
      <c r="A7" s="401"/>
      <c r="B7" s="402"/>
      <c r="C7" s="402"/>
      <c r="D7" s="402"/>
      <c r="E7" s="402"/>
      <c r="F7" s="402"/>
      <c r="G7" s="402"/>
      <c r="H7" s="402"/>
      <c r="I7" s="403"/>
      <c r="J7" s="407" t="s">
        <v>18</v>
      </c>
      <c r="K7" s="407" t="s">
        <v>19</v>
      </c>
      <c r="L7" s="407" t="s">
        <v>20</v>
      </c>
      <c r="M7" s="407" t="s">
        <v>21</v>
      </c>
      <c r="N7" s="407" t="s">
        <v>22</v>
      </c>
      <c r="O7" s="408" t="s">
        <v>23</v>
      </c>
      <c r="P7" s="409" t="s">
        <v>24</v>
      </c>
      <c r="Q7" s="410" t="s">
        <v>25</v>
      </c>
      <c r="R7" s="410"/>
      <c r="S7" s="410"/>
      <c r="T7" s="410"/>
      <c r="U7" s="410"/>
      <c r="V7" s="410"/>
      <c r="W7" s="410"/>
      <c r="X7" s="410"/>
      <c r="Y7" s="410"/>
      <c r="Z7" s="410"/>
      <c r="AA7" s="410"/>
      <c r="AB7" s="411" t="s">
        <v>26</v>
      </c>
      <c r="AC7" s="411"/>
      <c r="AD7" s="411"/>
      <c r="AE7" s="411"/>
      <c r="AF7" s="411"/>
      <c r="AG7" s="411"/>
      <c r="AH7" s="411"/>
      <c r="AI7" s="411"/>
      <c r="AJ7" s="411"/>
      <c r="AK7" s="411"/>
      <c r="AL7" s="412" t="s">
        <v>27</v>
      </c>
      <c r="AM7" s="412"/>
      <c r="AN7" s="412"/>
      <c r="AO7" s="412"/>
      <c r="AP7" s="412"/>
      <c r="AQ7" s="412"/>
      <c r="AR7" s="412"/>
      <c r="AS7" s="412"/>
      <c r="AT7" s="412"/>
      <c r="AU7" s="412"/>
      <c r="AV7" s="410" t="s">
        <v>28</v>
      </c>
      <c r="AW7" s="410"/>
      <c r="AX7" s="410"/>
      <c r="AY7" s="410"/>
      <c r="AZ7" s="410"/>
      <c r="BA7" s="410"/>
      <c r="BB7" s="410"/>
      <c r="BC7" s="410"/>
      <c r="BD7" s="410"/>
      <c r="BE7" s="410"/>
      <c r="BF7" s="412" t="s">
        <v>29</v>
      </c>
      <c r="BG7" s="412"/>
      <c r="BH7" s="412"/>
      <c r="BI7" s="412"/>
      <c r="BJ7" s="412"/>
      <c r="BK7" s="412"/>
      <c r="BL7" s="412"/>
      <c r="BM7" s="412"/>
      <c r="BN7" s="412"/>
      <c r="BO7" s="412"/>
      <c r="BP7" s="410" t="s">
        <v>30</v>
      </c>
      <c r="BQ7" s="410"/>
      <c r="BR7" s="410"/>
      <c r="BS7" s="410"/>
      <c r="BT7" s="410"/>
      <c r="BU7" s="410"/>
      <c r="BV7" s="410"/>
      <c r="BW7" s="410"/>
      <c r="BX7" s="410"/>
      <c r="BY7" s="410"/>
      <c r="BZ7" s="415" t="s">
        <v>31</v>
      </c>
      <c r="CA7" s="413" t="s">
        <v>32</v>
      </c>
      <c r="CB7" s="413" t="s">
        <v>33</v>
      </c>
      <c r="CC7" s="413" t="s">
        <v>34</v>
      </c>
      <c r="CD7" s="414" t="s">
        <v>35</v>
      </c>
      <c r="CE7" s="414" t="s">
        <v>36</v>
      </c>
    </row>
    <row r="8" spans="1:83" s="1" customFormat="1" ht="57.75" customHeight="1">
      <c r="A8" s="401"/>
      <c r="B8" s="402"/>
      <c r="C8" s="402"/>
      <c r="D8" s="402"/>
      <c r="E8" s="402"/>
      <c r="F8" s="402"/>
      <c r="G8" s="402"/>
      <c r="H8" s="402"/>
      <c r="I8" s="403"/>
      <c r="J8" s="407"/>
      <c r="K8" s="407"/>
      <c r="L8" s="407"/>
      <c r="M8" s="407"/>
      <c r="N8" s="407"/>
      <c r="O8" s="408"/>
      <c r="P8" s="409"/>
      <c r="Q8" s="18" t="s">
        <v>37</v>
      </c>
      <c r="R8" s="19" t="s">
        <v>38</v>
      </c>
      <c r="S8" s="20" t="s">
        <v>39</v>
      </c>
      <c r="T8" s="19" t="s">
        <v>40</v>
      </c>
      <c r="U8" s="19" t="s">
        <v>41</v>
      </c>
      <c r="V8" s="19" t="s">
        <v>42</v>
      </c>
      <c r="W8" s="19" t="s">
        <v>43</v>
      </c>
      <c r="X8" s="19" t="s">
        <v>44</v>
      </c>
      <c r="Y8" s="21" t="s">
        <v>45</v>
      </c>
      <c r="Z8" s="22" t="s">
        <v>46</v>
      </c>
      <c r="AA8" s="23" t="s">
        <v>47</v>
      </c>
      <c r="AB8" s="24" t="s">
        <v>37</v>
      </c>
      <c r="AC8" s="19" t="s">
        <v>38</v>
      </c>
      <c r="AD8" s="20" t="s">
        <v>39</v>
      </c>
      <c r="AE8" s="19" t="s">
        <v>40</v>
      </c>
      <c r="AF8" s="19" t="s">
        <v>48</v>
      </c>
      <c r="AG8" s="19" t="s">
        <v>43</v>
      </c>
      <c r="AH8" s="19" t="s">
        <v>44</v>
      </c>
      <c r="AI8" s="25" t="s">
        <v>45</v>
      </c>
      <c r="AJ8" s="22" t="s">
        <v>46</v>
      </c>
      <c r="AK8" s="23" t="s">
        <v>47</v>
      </c>
      <c r="AL8" s="26" t="s">
        <v>37</v>
      </c>
      <c r="AM8" s="27" t="s">
        <v>38</v>
      </c>
      <c r="AN8" s="20" t="s">
        <v>39</v>
      </c>
      <c r="AO8" s="19" t="s">
        <v>40</v>
      </c>
      <c r="AP8" s="19" t="s">
        <v>48</v>
      </c>
      <c r="AQ8" s="19" t="s">
        <v>43</v>
      </c>
      <c r="AR8" s="19" t="s">
        <v>44</v>
      </c>
      <c r="AS8" s="28" t="s">
        <v>45</v>
      </c>
      <c r="AT8" s="22" t="s">
        <v>46</v>
      </c>
      <c r="AU8" s="22" t="s">
        <v>47</v>
      </c>
      <c r="AV8" s="26" t="s">
        <v>37</v>
      </c>
      <c r="AW8" s="27" t="s">
        <v>38</v>
      </c>
      <c r="AX8" s="20" t="s">
        <v>39</v>
      </c>
      <c r="AY8" s="19" t="s">
        <v>40</v>
      </c>
      <c r="AZ8" s="19" t="s">
        <v>48</v>
      </c>
      <c r="BA8" s="19" t="s">
        <v>43</v>
      </c>
      <c r="BB8" s="19" t="s">
        <v>44</v>
      </c>
      <c r="BC8" s="28" t="s">
        <v>45</v>
      </c>
      <c r="BD8" s="22" t="s">
        <v>46</v>
      </c>
      <c r="BE8" s="23" t="s">
        <v>47</v>
      </c>
      <c r="BF8" s="26" t="s">
        <v>37</v>
      </c>
      <c r="BG8" s="27" t="s">
        <v>38</v>
      </c>
      <c r="BH8" s="20" t="s">
        <v>39</v>
      </c>
      <c r="BI8" s="19" t="s">
        <v>40</v>
      </c>
      <c r="BJ8" s="19" t="s">
        <v>48</v>
      </c>
      <c r="BK8" s="19" t="s">
        <v>43</v>
      </c>
      <c r="BL8" s="19" t="s">
        <v>44</v>
      </c>
      <c r="BM8" s="28" t="s">
        <v>45</v>
      </c>
      <c r="BN8" s="22" t="s">
        <v>46</v>
      </c>
      <c r="BO8" s="22" t="s">
        <v>47</v>
      </c>
      <c r="BP8" s="26" t="s">
        <v>37</v>
      </c>
      <c r="BQ8" s="27" t="s">
        <v>38</v>
      </c>
      <c r="BR8" s="20" t="s">
        <v>39</v>
      </c>
      <c r="BS8" s="19" t="s">
        <v>40</v>
      </c>
      <c r="BT8" s="19" t="s">
        <v>48</v>
      </c>
      <c r="BU8" s="19" t="s">
        <v>43</v>
      </c>
      <c r="BV8" s="19" t="s">
        <v>44</v>
      </c>
      <c r="BW8" s="28" t="s">
        <v>45</v>
      </c>
      <c r="BX8" s="22" t="s">
        <v>46</v>
      </c>
      <c r="BY8" s="23" t="s">
        <v>47</v>
      </c>
      <c r="BZ8" s="415"/>
      <c r="CA8" s="413"/>
      <c r="CB8" s="413"/>
      <c r="CC8" s="413"/>
      <c r="CD8" s="414"/>
      <c r="CE8" s="414"/>
    </row>
    <row r="9" spans="1:83" s="42" customFormat="1" ht="10.199999999999999">
      <c r="A9" s="29">
        <v>1</v>
      </c>
      <c r="B9" s="30">
        <v>2</v>
      </c>
      <c r="C9" s="31">
        <v>3</v>
      </c>
      <c r="D9" s="31">
        <v>4</v>
      </c>
      <c r="E9" s="30">
        <v>5</v>
      </c>
      <c r="F9" s="31">
        <v>6</v>
      </c>
      <c r="G9" s="31">
        <v>7</v>
      </c>
      <c r="H9" s="30">
        <v>8</v>
      </c>
      <c r="I9" s="32"/>
      <c r="J9" s="31">
        <v>9</v>
      </c>
      <c r="K9" s="31">
        <v>10</v>
      </c>
      <c r="L9" s="30">
        <v>11</v>
      </c>
      <c r="M9" s="31">
        <v>12</v>
      </c>
      <c r="N9" s="31">
        <v>13</v>
      </c>
      <c r="O9" s="30">
        <v>14</v>
      </c>
      <c r="P9" s="33">
        <v>15</v>
      </c>
      <c r="Q9" s="34">
        <v>16</v>
      </c>
      <c r="R9" s="35">
        <v>17</v>
      </c>
      <c r="S9" s="36">
        <v>18</v>
      </c>
      <c r="T9" s="36">
        <v>19</v>
      </c>
      <c r="U9" s="35">
        <v>20</v>
      </c>
      <c r="V9" s="35"/>
      <c r="W9" s="36">
        <v>22</v>
      </c>
      <c r="X9" s="36">
        <v>23</v>
      </c>
      <c r="Y9" s="35">
        <v>24</v>
      </c>
      <c r="Z9" s="37">
        <v>25</v>
      </c>
      <c r="AA9" s="38">
        <v>26</v>
      </c>
      <c r="AB9" s="39">
        <v>27</v>
      </c>
      <c r="AC9" s="35">
        <v>28</v>
      </c>
      <c r="AD9" s="35">
        <v>29</v>
      </c>
      <c r="AE9" s="35">
        <v>30</v>
      </c>
      <c r="AF9" s="35">
        <v>31</v>
      </c>
      <c r="AG9" s="35">
        <v>33</v>
      </c>
      <c r="AH9" s="35">
        <v>34</v>
      </c>
      <c r="AI9" s="35">
        <v>35</v>
      </c>
      <c r="AJ9" s="35">
        <v>36</v>
      </c>
      <c r="AK9" s="35">
        <v>37</v>
      </c>
      <c r="AL9" s="35">
        <v>38</v>
      </c>
      <c r="AM9" s="35">
        <v>39</v>
      </c>
      <c r="AN9" s="35">
        <v>40</v>
      </c>
      <c r="AO9" s="35">
        <v>41</v>
      </c>
      <c r="AP9" s="35">
        <v>42</v>
      </c>
      <c r="AQ9" s="35">
        <v>44</v>
      </c>
      <c r="AR9" s="35">
        <v>45</v>
      </c>
      <c r="AS9" s="35">
        <v>46</v>
      </c>
      <c r="AT9" s="35">
        <v>47</v>
      </c>
      <c r="AU9" s="35">
        <v>48</v>
      </c>
      <c r="AV9" s="35">
        <v>49</v>
      </c>
      <c r="AW9" s="35">
        <v>50</v>
      </c>
      <c r="AX9" s="35">
        <v>51</v>
      </c>
      <c r="AY9" s="35">
        <v>52</v>
      </c>
      <c r="AZ9" s="35">
        <v>53</v>
      </c>
      <c r="BA9" s="35">
        <v>55</v>
      </c>
      <c r="BB9" s="35">
        <v>56</v>
      </c>
      <c r="BC9" s="35">
        <v>57</v>
      </c>
      <c r="BD9" s="35">
        <v>58</v>
      </c>
      <c r="BE9" s="35">
        <v>59</v>
      </c>
      <c r="BF9" s="35">
        <v>60</v>
      </c>
      <c r="BG9" s="35">
        <v>61</v>
      </c>
      <c r="BH9" s="35">
        <v>62</v>
      </c>
      <c r="BI9" s="35">
        <v>63</v>
      </c>
      <c r="BJ9" s="35">
        <v>64</v>
      </c>
      <c r="BK9" s="35">
        <v>66</v>
      </c>
      <c r="BL9" s="35">
        <v>67</v>
      </c>
      <c r="BM9" s="35">
        <v>68</v>
      </c>
      <c r="BN9" s="35">
        <v>69</v>
      </c>
      <c r="BO9" s="35">
        <v>70</v>
      </c>
      <c r="BP9" s="35">
        <v>71</v>
      </c>
      <c r="BQ9" s="35">
        <v>72</v>
      </c>
      <c r="BR9" s="35">
        <v>73</v>
      </c>
      <c r="BS9" s="35">
        <v>74</v>
      </c>
      <c r="BT9" s="35">
        <v>75</v>
      </c>
      <c r="BU9" s="35">
        <v>77</v>
      </c>
      <c r="BV9" s="35">
        <v>78</v>
      </c>
      <c r="BW9" s="35">
        <v>79</v>
      </c>
      <c r="BX9" s="35">
        <v>80</v>
      </c>
      <c r="BY9" s="35">
        <v>81</v>
      </c>
      <c r="BZ9" s="40">
        <v>82</v>
      </c>
      <c r="CA9" s="41">
        <v>83</v>
      </c>
      <c r="CB9" s="40">
        <v>84</v>
      </c>
      <c r="CC9" s="41">
        <v>85</v>
      </c>
      <c r="CD9" s="40">
        <v>86</v>
      </c>
      <c r="CE9" s="41">
        <v>87</v>
      </c>
    </row>
    <row r="10" spans="1:83" s="59" customFormat="1" ht="21.75" customHeight="1">
      <c r="A10" s="43"/>
      <c r="B10" s="44"/>
      <c r="C10" s="45"/>
      <c r="D10" s="46"/>
      <c r="E10" s="47"/>
      <c r="F10" s="44"/>
      <c r="G10" s="44"/>
      <c r="H10" s="44"/>
      <c r="I10" s="48"/>
      <c r="J10" s="44"/>
      <c r="K10" s="44"/>
      <c r="L10" s="46"/>
      <c r="M10" s="46"/>
      <c r="N10" s="46"/>
      <c r="O10" s="44"/>
      <c r="P10" s="49" t="s">
        <v>49</v>
      </c>
      <c r="Q10" s="50">
        <f>SUM(Q11:Q159)</f>
        <v>1471994.7131999999</v>
      </c>
      <c r="R10" s="50">
        <f>SUM(R11:R159)</f>
        <v>1320511.43493</v>
      </c>
      <c r="S10" s="51" t="s">
        <v>50</v>
      </c>
      <c r="T10" s="50">
        <f t="shared" ref="T10:AC10" si="0">SUM(T11:T159)</f>
        <v>1320511.43493</v>
      </c>
      <c r="U10" s="50">
        <f t="shared" si="0"/>
        <v>0</v>
      </c>
      <c r="V10" s="52">
        <f t="shared" si="0"/>
        <v>54468.979080000005</v>
      </c>
      <c r="W10" s="53">
        <f t="shared" si="0"/>
        <v>54468.979080000005</v>
      </c>
      <c r="X10" s="53">
        <f t="shared" si="0"/>
        <v>0</v>
      </c>
      <c r="Y10" s="53">
        <f t="shared" si="0"/>
        <v>38796.27276</v>
      </c>
      <c r="Z10" s="53">
        <f t="shared" si="0"/>
        <v>58218.026430000005</v>
      </c>
      <c r="AA10" s="53">
        <f t="shared" si="0"/>
        <v>0</v>
      </c>
      <c r="AB10" s="54">
        <f t="shared" si="0"/>
        <v>249907.30242999998</v>
      </c>
      <c r="AC10" s="54">
        <f t="shared" si="0"/>
        <v>233779.34231000001</v>
      </c>
      <c r="AD10" s="55" t="s">
        <v>50</v>
      </c>
      <c r="AE10" s="54">
        <f>SUM(AE11:AE159)</f>
        <v>248097.20493000001</v>
      </c>
      <c r="AF10" s="54">
        <f>SUM(AF11:AF159)</f>
        <v>0</v>
      </c>
      <c r="AG10" s="54">
        <f>SUM(AG11:AG159)</f>
        <v>7655.639079999999</v>
      </c>
      <c r="AH10" s="54"/>
      <c r="AI10" s="54">
        <f>SUM(AI11:AI159)</f>
        <v>1880.6527600000002</v>
      </c>
      <c r="AJ10" s="54">
        <f>SUM(AJ11:AJ159)</f>
        <v>8318.0264299999999</v>
      </c>
      <c r="AK10" s="54">
        <f>SUM(AK11:AK159)</f>
        <v>0</v>
      </c>
      <c r="AL10" s="54">
        <f>SUM(AL11:AL159)</f>
        <v>29000</v>
      </c>
      <c r="AM10" s="54">
        <f>SUM(AM11:AM159)</f>
        <v>28130</v>
      </c>
      <c r="AN10" s="55" t="s">
        <v>50</v>
      </c>
      <c r="AO10" s="54">
        <f>SUM(AO11:AO159)</f>
        <v>28130</v>
      </c>
      <c r="AP10" s="54">
        <f>SUM(AP11:AP159)</f>
        <v>0</v>
      </c>
      <c r="AQ10" s="54">
        <f>SUM(AQ11:AQ159)</f>
        <v>870</v>
      </c>
      <c r="AR10" s="54"/>
      <c r="AS10" s="54">
        <f>SUM(AS11:AS159)</f>
        <v>0</v>
      </c>
      <c r="AT10" s="54">
        <f>SUM(AT11:AT159)</f>
        <v>0</v>
      </c>
      <c r="AU10" s="54">
        <f>SUM(AU11:AU159)</f>
        <v>0</v>
      </c>
      <c r="AV10" s="54">
        <f>SUM(AV11:AV159)</f>
        <v>170134</v>
      </c>
      <c r="AW10" s="54">
        <f>SUM(AW11:AW159)</f>
        <v>148216</v>
      </c>
      <c r="AX10" s="55" t="s">
        <v>50</v>
      </c>
      <c r="AY10" s="54">
        <f>SUM(AY11:AY159)</f>
        <v>184882</v>
      </c>
      <c r="AZ10" s="54">
        <f>SUM(AZ11:AZ159)</f>
        <v>0</v>
      </c>
      <c r="BA10" s="54">
        <f>SUM(BA11:BA159)</f>
        <v>5718</v>
      </c>
      <c r="BB10" s="54"/>
      <c r="BC10" s="54">
        <f>SUM(BC11:BC159)</f>
        <v>3800</v>
      </c>
      <c r="BD10" s="54">
        <f>SUM(BD11:BD159)</f>
        <v>12400</v>
      </c>
      <c r="BE10" s="54">
        <f>SUM(BE11:BE159)</f>
        <v>0</v>
      </c>
      <c r="BF10" s="54">
        <f>SUM(BF11:BF159)</f>
        <v>712572.12</v>
      </c>
      <c r="BG10" s="54">
        <f>SUM(BG11:BG159)</f>
        <v>647389.81500000006</v>
      </c>
      <c r="BH10" s="55" t="s">
        <v>50</v>
      </c>
      <c r="BI10" s="54">
        <f>SUM(BI11:BI159)</f>
        <v>647389.81500000006</v>
      </c>
      <c r="BJ10" s="54">
        <f>SUM(BJ11:BJ159)</f>
        <v>0</v>
      </c>
      <c r="BK10" s="54">
        <f>SUM(BK11:BK159)</f>
        <v>27434.494999999995</v>
      </c>
      <c r="BL10" s="54"/>
      <c r="BM10" s="54">
        <f>SUM(BM11:BM159)</f>
        <v>19747.810000000001</v>
      </c>
      <c r="BN10" s="54">
        <f>SUM(BN11:BN159)</f>
        <v>18000</v>
      </c>
      <c r="BO10" s="54">
        <f>SUM(BO11:BO159)</f>
        <v>0</v>
      </c>
      <c r="BP10" s="54">
        <f>SUM(BP11:BP159)</f>
        <v>257671.07</v>
      </c>
      <c r="BQ10" s="54">
        <f>SUM(BQ11:BQ159)</f>
        <v>212012.41499999998</v>
      </c>
      <c r="BR10" s="55" t="s">
        <v>50</v>
      </c>
      <c r="BS10" s="54">
        <f>SUM(BS11:BS159)</f>
        <v>212012.41499999998</v>
      </c>
      <c r="BT10" s="54">
        <f>SUM(BT11:BT159)</f>
        <v>0</v>
      </c>
      <c r="BU10" s="54">
        <f>SUM(BU11:BU159)</f>
        <v>12790.845000000001</v>
      </c>
      <c r="BV10" s="54"/>
      <c r="BW10" s="54">
        <f>SUM(BW11:BW159)</f>
        <v>13367.81</v>
      </c>
      <c r="BX10" s="54">
        <f>SUM(BX11:BX159)</f>
        <v>19500</v>
      </c>
      <c r="BY10" s="54">
        <f>SUM(BY11:BY159)</f>
        <v>0</v>
      </c>
      <c r="BZ10" s="56"/>
      <c r="CA10" s="57"/>
      <c r="CB10" s="57"/>
      <c r="CC10" s="57"/>
      <c r="CD10" s="58"/>
      <c r="CE10" s="58"/>
    </row>
    <row r="11" spans="1:83" ht="76.8" customHeight="1">
      <c r="A11" s="60">
        <v>1</v>
      </c>
      <c r="B11" s="61" t="s">
        <v>51</v>
      </c>
      <c r="C11" s="62" t="s">
        <v>52</v>
      </c>
      <c r="D11" s="61" t="s">
        <v>53</v>
      </c>
      <c r="E11" s="63" t="s">
        <v>54</v>
      </c>
      <c r="F11" s="64"/>
      <c r="G11" s="61" t="s">
        <v>55</v>
      </c>
      <c r="H11" s="61" t="s">
        <v>56</v>
      </c>
      <c r="I11" s="65"/>
      <c r="J11" s="61" t="s">
        <v>57</v>
      </c>
      <c r="K11" s="61" t="s">
        <v>58</v>
      </c>
      <c r="L11" s="61"/>
      <c r="M11" s="61"/>
      <c r="N11" s="66">
        <f t="shared" ref="N11:N26" si="1">U11+Z11</f>
        <v>973.74189999999999</v>
      </c>
      <c r="O11" s="67">
        <v>2026</v>
      </c>
      <c r="P11" s="68">
        <v>2026</v>
      </c>
      <c r="Q11" s="69">
        <f t="shared" ref="Q11:Q40" si="2">R11+W11+Y11+Z11+X11</f>
        <v>19476.839940000002</v>
      </c>
      <c r="R11" s="70">
        <f t="shared" ref="R11:R25" si="3">T11+U11</f>
        <v>17379.347310000001</v>
      </c>
      <c r="S11" s="71">
        <f>R11/(R11+W11)</f>
        <v>0.96989173397366302</v>
      </c>
      <c r="T11" s="70">
        <f>AE11</f>
        <v>17379.347310000001</v>
      </c>
      <c r="U11" s="70">
        <f t="shared" ref="U11:U26" si="4">AF11+AP11+AZ11+BJ11+BT11</f>
        <v>0</v>
      </c>
      <c r="V11" s="72">
        <f>W11+X11</f>
        <v>539.50558999999998</v>
      </c>
      <c r="W11" s="70">
        <f>AG11</f>
        <v>539.50558999999998</v>
      </c>
      <c r="X11" s="70">
        <f t="shared" ref="X11:X26" si="5">AH11+AR11+BB11+BL11+BV11</f>
        <v>0</v>
      </c>
      <c r="Y11" s="70">
        <f>AI11</f>
        <v>584.24513999999999</v>
      </c>
      <c r="Z11" s="70">
        <f>AJ11</f>
        <v>973.74189999999999</v>
      </c>
      <c r="AA11" s="73">
        <f t="shared" ref="AA11:AA26" si="6">AK11+AU11+BE11+BO11+BY11</f>
        <v>0</v>
      </c>
      <c r="AB11" s="74">
        <f t="shared" ref="AB11:AB26" si="7">AC11+AG11+AI11+AJ11+AH11</f>
        <v>19476.839940000002</v>
      </c>
      <c r="AC11" s="75">
        <f t="shared" ref="AC11:AC26" si="8">AE11+AF11</f>
        <v>17379.347310000001</v>
      </c>
      <c r="AD11" s="71">
        <f t="shared" ref="AD11:AD26" si="9">AC11/(AC11+AG11)</f>
        <v>0.96989173397366302</v>
      </c>
      <c r="AE11" s="76">
        <v>17379.347310000001</v>
      </c>
      <c r="AF11" s="77"/>
      <c r="AG11" s="76">
        <v>539.50558999999998</v>
      </c>
      <c r="AH11" s="77"/>
      <c r="AI11" s="76">
        <v>584.24513999999999</v>
      </c>
      <c r="AJ11" s="78">
        <v>973.74189999999999</v>
      </c>
      <c r="AK11" s="79"/>
      <c r="AL11" s="69">
        <f t="shared" ref="AL11:AL26" si="10">AM11+AQ11+AS11+AT11+AR11</f>
        <v>0</v>
      </c>
      <c r="AM11" s="70">
        <f t="shared" ref="AM11:AM26" si="11">AO11+AP11</f>
        <v>0</v>
      </c>
      <c r="AN11" s="71" t="e">
        <f t="shared" ref="AN11:AN26" si="12">AM11/(AM11+AQ11)</f>
        <v>#DIV/0!</v>
      </c>
      <c r="AO11" s="76"/>
      <c r="AP11" s="77"/>
      <c r="AQ11" s="76"/>
      <c r="AR11" s="77"/>
      <c r="AS11" s="76"/>
      <c r="AT11" s="78"/>
      <c r="AU11" s="79"/>
      <c r="AV11" s="69">
        <f t="shared" ref="AV11:AV26" si="13">AW11+BA11+BC11+BD11+BB11</f>
        <v>0</v>
      </c>
      <c r="AW11" s="70">
        <f t="shared" ref="AW11:AW22" si="14">AY11+AZ11</f>
        <v>0</v>
      </c>
      <c r="AX11" s="71" t="e">
        <f t="shared" ref="AX11:AX26" si="15">AW11/(AW11+BA11)</f>
        <v>#DIV/0!</v>
      </c>
      <c r="AY11" s="76"/>
      <c r="AZ11" s="77"/>
      <c r="BA11" s="76"/>
      <c r="BB11" s="77"/>
      <c r="BC11" s="76"/>
      <c r="BD11" s="78"/>
      <c r="BE11" s="79"/>
      <c r="BF11" s="80">
        <f t="shared" ref="BF11:BF26" si="16">BG11+BK11+BM11+BN11+BL11</f>
        <v>0</v>
      </c>
      <c r="BG11" s="75">
        <f t="shared" ref="BG11:BG26" si="17">BI11+BJ11</f>
        <v>0</v>
      </c>
      <c r="BH11" s="71" t="e">
        <f t="shared" ref="BH11:BH26" si="18">BG11/(BG11+BK11)</f>
        <v>#DIV/0!</v>
      </c>
      <c r="BI11" s="76"/>
      <c r="BJ11" s="77"/>
      <c r="BK11" s="76"/>
      <c r="BL11" s="77"/>
      <c r="BM11" s="76"/>
      <c r="BN11" s="78"/>
      <c r="BO11" s="79"/>
      <c r="BP11" s="80">
        <f t="shared" ref="BP11:BP26" si="19">BQ11+BU11+BW11+BX11+BV11</f>
        <v>0</v>
      </c>
      <c r="BQ11" s="75">
        <f t="shared" ref="BQ11:BQ26" si="20">BS11+BT11</f>
        <v>0</v>
      </c>
      <c r="BR11" s="71" t="e">
        <f t="shared" ref="BR11:BR26" si="21">BQ11/(BQ11+BU11)</f>
        <v>#DIV/0!</v>
      </c>
      <c r="BS11" s="76"/>
      <c r="BT11" s="77"/>
      <c r="BU11" s="76"/>
      <c r="BV11" s="77"/>
      <c r="BW11" s="76"/>
      <c r="BX11" s="78"/>
      <c r="BY11" s="79"/>
      <c r="BZ11" s="81" t="str">
        <f>IF(Q11&lt;&gt;'Характеристика мероприятий'!K7,"Стоимость мероприятия не соответствует НМЦК","")</f>
        <v>Стоимость мероприятия не соответствует НМЦК</v>
      </c>
      <c r="CA11" s="82" t="str">
        <f>IFERROR(IF((VLOOKUP($B$2,справочники!N2:S91,2,FALSE()))&lt;AD11,"Нарушен ПУС 2026 г."," "),"")</f>
        <v xml:space="preserve"> </v>
      </c>
      <c r="CB11" s="82" t="str">
        <f>IFERROR(IF((VLOOKUP($B$2,справочники!N2:S91,3,FALSE()))&lt;AN11,"Нарушен ПУС 2027 г.",""),"")</f>
        <v/>
      </c>
      <c r="CC11" s="82" t="str">
        <f>IFERROR(IF((VLOOKUP($B$2,справочники!N2:S91,4,FALSE()))&lt;AX11,"Нарушен ПУС 2028 г.",""),"")</f>
        <v/>
      </c>
      <c r="CD11" s="82" t="str">
        <f>IFERROR(IF((VLOOKUP($B$2,справочники!N2:S91,5,FALSE()))&lt;BH11,"Нарушен ПУС 2029 г.",""),"")</f>
        <v/>
      </c>
      <c r="CE11" s="82" t="str">
        <f>IFERROR(IF((VLOOKUP($B$2,справочники!N2:S91,6,FALSE()))&lt;BR11,"Нарушен ПУС 2030 г.",""),"")</f>
        <v/>
      </c>
    </row>
    <row r="12" spans="1:83" ht="130.19999999999999" customHeight="1">
      <c r="A12" s="60">
        <v>2</v>
      </c>
      <c r="B12" s="61" t="s">
        <v>59</v>
      </c>
      <c r="C12" s="62" t="s">
        <v>60</v>
      </c>
      <c r="D12" s="61" t="s">
        <v>53</v>
      </c>
      <c r="E12" s="63" t="s">
        <v>54</v>
      </c>
      <c r="F12" s="64"/>
      <c r="G12" s="61" t="s">
        <v>55</v>
      </c>
      <c r="H12" s="61" t="s">
        <v>56</v>
      </c>
      <c r="I12" s="65"/>
      <c r="J12" s="61" t="s">
        <v>57</v>
      </c>
      <c r="K12" s="61" t="s">
        <v>58</v>
      </c>
      <c r="L12" s="61"/>
      <c r="M12" s="61"/>
      <c r="N12" s="83">
        <f t="shared" si="1"/>
        <v>215.2</v>
      </c>
      <c r="O12" s="67">
        <v>2026</v>
      </c>
      <c r="P12" s="68">
        <v>2026</v>
      </c>
      <c r="Q12" s="84">
        <f t="shared" si="2"/>
        <v>4304</v>
      </c>
      <c r="R12" s="85">
        <f t="shared" si="3"/>
        <v>3966.136</v>
      </c>
      <c r="S12" s="86">
        <f t="shared" ref="S12:S26" si="22">R12/(R12+W12+X12)</f>
        <v>0.97</v>
      </c>
      <c r="T12" s="85">
        <f>AE12</f>
        <v>3966.136</v>
      </c>
      <c r="U12" s="85">
        <f t="shared" si="4"/>
        <v>0</v>
      </c>
      <c r="V12" s="85">
        <f>AG12</f>
        <v>122.664</v>
      </c>
      <c r="W12" s="85">
        <f>AG12</f>
        <v>122.664</v>
      </c>
      <c r="X12" s="85">
        <f t="shared" si="5"/>
        <v>0</v>
      </c>
      <c r="Y12" s="85">
        <f>AI12</f>
        <v>0</v>
      </c>
      <c r="Z12" s="85">
        <f t="shared" ref="Z12:Z26" si="23">AJ12+AT12+BD12+BN12+BX12</f>
        <v>215.2</v>
      </c>
      <c r="AA12" s="87">
        <f t="shared" si="6"/>
        <v>0</v>
      </c>
      <c r="AB12" s="88">
        <f t="shared" si="7"/>
        <v>4304</v>
      </c>
      <c r="AC12" s="85">
        <f t="shared" si="8"/>
        <v>3966.136</v>
      </c>
      <c r="AD12" s="89">
        <f t="shared" si="9"/>
        <v>0.97</v>
      </c>
      <c r="AE12" s="90">
        <v>3966.136</v>
      </c>
      <c r="AF12" s="91"/>
      <c r="AG12" s="90">
        <v>122.664</v>
      </c>
      <c r="AH12" s="91"/>
      <c r="AI12" s="90">
        <v>0</v>
      </c>
      <c r="AJ12" s="92">
        <v>215.2</v>
      </c>
      <c r="AK12" s="93"/>
      <c r="AL12" s="84">
        <f t="shared" si="10"/>
        <v>0</v>
      </c>
      <c r="AM12" s="85">
        <f t="shared" si="11"/>
        <v>0</v>
      </c>
      <c r="AN12" s="89" t="e">
        <f t="shared" si="12"/>
        <v>#DIV/0!</v>
      </c>
      <c r="AO12" s="90"/>
      <c r="AP12" s="91"/>
      <c r="AQ12" s="90"/>
      <c r="AR12" s="91"/>
      <c r="AS12" s="90"/>
      <c r="AT12" s="92"/>
      <c r="AU12" s="93"/>
      <c r="AV12" s="84">
        <f t="shared" si="13"/>
        <v>0</v>
      </c>
      <c r="AW12" s="85">
        <f t="shared" si="14"/>
        <v>0</v>
      </c>
      <c r="AX12" s="89" t="e">
        <f t="shared" si="15"/>
        <v>#DIV/0!</v>
      </c>
      <c r="AY12" s="76"/>
      <c r="AZ12" s="77"/>
      <c r="BA12" s="76"/>
      <c r="BB12" s="77"/>
      <c r="BC12" s="76"/>
      <c r="BD12" s="78"/>
      <c r="BE12" s="79"/>
      <c r="BF12" s="84">
        <f t="shared" si="16"/>
        <v>0</v>
      </c>
      <c r="BG12" s="85">
        <f t="shared" si="17"/>
        <v>0</v>
      </c>
      <c r="BH12" s="89" t="e">
        <f t="shared" si="18"/>
        <v>#DIV/0!</v>
      </c>
      <c r="BI12" s="76"/>
      <c r="BJ12" s="77"/>
      <c r="BK12" s="76"/>
      <c r="BL12" s="77"/>
      <c r="BM12" s="76"/>
      <c r="BN12" s="78"/>
      <c r="BO12" s="79"/>
      <c r="BP12" s="84">
        <f t="shared" si="19"/>
        <v>0</v>
      </c>
      <c r="BQ12" s="85">
        <f t="shared" si="20"/>
        <v>0</v>
      </c>
      <c r="BR12" s="89" t="e">
        <f t="shared" si="21"/>
        <v>#DIV/0!</v>
      </c>
      <c r="BS12" s="76"/>
      <c r="BT12" s="77"/>
      <c r="BU12" s="76"/>
      <c r="BV12" s="77"/>
      <c r="BW12" s="76"/>
      <c r="BX12" s="78"/>
      <c r="BY12" s="79"/>
      <c r="BZ12" s="81" t="str">
        <f>IF(Q12&lt;&gt;'Характеристика мероприятий'!K8,"Стоимость мероприятия не соответствует НМЦК","")</f>
        <v/>
      </c>
      <c r="CA12" s="82" t="str">
        <f>IFERROR(IF((VLOOKUP($B$2,справочники!N3:S92,2,FALSE()))&lt;AD12,"Нарушен ПУС 2026 г."," "),"")</f>
        <v xml:space="preserve"> </v>
      </c>
      <c r="CB12" s="82" t="str">
        <f>IFERROR(IF((VLOOKUP($B$2,справочники!N3:S92,3,FALSE()))&lt;AN12,"Нарушен ПУС 2027 г.",""),"")</f>
        <v/>
      </c>
      <c r="CC12" s="82" t="str">
        <f>IFERROR(IF((VLOOKUP($B$2,справочники!N3:S92,4,FALSE()))&lt;AX12,"Нарушен ПУС 2028 г.",""),"")</f>
        <v/>
      </c>
      <c r="CD12" s="82" t="str">
        <f>IFERROR(IF((VLOOKUP($B$2,справочники!N3:S92,5,FALSE()))&lt;BH12,"Нарушен ПУС 2029 г.",""),"")</f>
        <v/>
      </c>
      <c r="CE12" s="82" t="str">
        <f>IFERROR(IF((VLOOKUP($B$2,справочники!N3:S92,6,FALSE()))&lt;BR12,"Нарушен ПУС 2030 г.",""),"")</f>
        <v/>
      </c>
    </row>
    <row r="13" spans="1:83" ht="91.2" customHeight="1">
      <c r="A13" s="60">
        <v>3</v>
      </c>
      <c r="B13" s="61" t="s">
        <v>61</v>
      </c>
      <c r="C13" s="62" t="s">
        <v>988</v>
      </c>
      <c r="D13" s="61" t="s">
        <v>53</v>
      </c>
      <c r="E13" s="63" t="s">
        <v>54</v>
      </c>
      <c r="F13" s="64"/>
      <c r="G13" s="61" t="s">
        <v>55</v>
      </c>
      <c r="H13" s="61" t="s">
        <v>56</v>
      </c>
      <c r="I13" s="65"/>
      <c r="J13" s="61" t="s">
        <v>57</v>
      </c>
      <c r="K13" s="61" t="s">
        <v>62</v>
      </c>
      <c r="L13" s="61"/>
      <c r="M13" s="61"/>
      <c r="N13" s="83">
        <f t="shared" si="1"/>
        <v>1495.24767</v>
      </c>
      <c r="O13" s="67">
        <v>2026</v>
      </c>
      <c r="P13" s="68">
        <v>2026</v>
      </c>
      <c r="Q13" s="84">
        <f t="shared" si="2"/>
        <v>14952.370669999998</v>
      </c>
      <c r="R13" s="85">
        <f t="shared" si="3"/>
        <v>12908.3</v>
      </c>
      <c r="S13" s="86">
        <f t="shared" si="22"/>
        <v>0.96999458955784668</v>
      </c>
      <c r="T13" s="85">
        <f t="shared" ref="T13:T26" si="24">AE13+AO13+AY13+BI13+BS13</f>
        <v>12908.3</v>
      </c>
      <c r="U13" s="85">
        <f t="shared" si="4"/>
        <v>0</v>
      </c>
      <c r="V13" s="85">
        <f t="shared" ref="V13:V26" si="25">W13+X13</f>
        <v>399.3</v>
      </c>
      <c r="W13" s="85">
        <f t="shared" ref="W13:W26" si="26">AG13+AQ13+BA13+BK13+BU13</f>
        <v>399.3</v>
      </c>
      <c r="X13" s="85">
        <f t="shared" si="5"/>
        <v>0</v>
      </c>
      <c r="Y13" s="85">
        <f t="shared" ref="Y13:Y26" si="27">AI13+AS13+BC13+BM13+BW13</f>
        <v>149.523</v>
      </c>
      <c r="Z13" s="85">
        <f t="shared" si="23"/>
        <v>1495.24767</v>
      </c>
      <c r="AA13" s="87">
        <f t="shared" si="6"/>
        <v>0</v>
      </c>
      <c r="AB13" s="88">
        <f t="shared" si="7"/>
        <v>14952.370669999998</v>
      </c>
      <c r="AC13" s="85">
        <f t="shared" si="8"/>
        <v>12908.3</v>
      </c>
      <c r="AD13" s="89">
        <f t="shared" si="9"/>
        <v>0.96999458955784668</v>
      </c>
      <c r="AE13" s="90">
        <v>12908.3</v>
      </c>
      <c r="AF13" s="91"/>
      <c r="AG13" s="90">
        <v>399.3</v>
      </c>
      <c r="AH13" s="91"/>
      <c r="AI13" s="90">
        <v>149.523</v>
      </c>
      <c r="AJ13" s="92">
        <v>1495.24767</v>
      </c>
      <c r="AK13" s="93"/>
      <c r="AL13" s="84">
        <f t="shared" si="10"/>
        <v>0</v>
      </c>
      <c r="AM13" s="85">
        <f t="shared" si="11"/>
        <v>0</v>
      </c>
      <c r="AN13" s="89" t="e">
        <f t="shared" si="12"/>
        <v>#DIV/0!</v>
      </c>
      <c r="AO13" s="90"/>
      <c r="AP13" s="91"/>
      <c r="AQ13" s="90"/>
      <c r="AR13" s="91"/>
      <c r="AS13" s="90"/>
      <c r="AT13" s="92"/>
      <c r="AU13" s="93"/>
      <c r="AV13" s="84">
        <f t="shared" si="13"/>
        <v>0</v>
      </c>
      <c r="AW13" s="85">
        <f t="shared" si="14"/>
        <v>0</v>
      </c>
      <c r="AX13" s="89" t="e">
        <f t="shared" si="15"/>
        <v>#DIV/0!</v>
      </c>
      <c r="AY13" s="76"/>
      <c r="AZ13" s="77"/>
      <c r="BA13" s="76"/>
      <c r="BB13" s="77"/>
      <c r="BC13" s="76"/>
      <c r="BD13" s="78"/>
      <c r="BE13" s="79"/>
      <c r="BF13" s="84">
        <f t="shared" si="16"/>
        <v>0</v>
      </c>
      <c r="BG13" s="85">
        <f t="shared" si="17"/>
        <v>0</v>
      </c>
      <c r="BH13" s="89" t="e">
        <f t="shared" si="18"/>
        <v>#DIV/0!</v>
      </c>
      <c r="BI13" s="76"/>
      <c r="BJ13" s="77"/>
      <c r="BK13" s="76"/>
      <c r="BL13" s="77"/>
      <c r="BM13" s="76"/>
      <c r="BN13" s="78"/>
      <c r="BO13" s="79"/>
      <c r="BP13" s="84">
        <f t="shared" si="19"/>
        <v>0</v>
      </c>
      <c r="BQ13" s="85">
        <f t="shared" si="20"/>
        <v>0</v>
      </c>
      <c r="BR13" s="89" t="e">
        <f t="shared" si="21"/>
        <v>#DIV/0!</v>
      </c>
      <c r="BS13" s="76"/>
      <c r="BT13" s="77"/>
      <c r="BU13" s="76"/>
      <c r="BV13" s="77"/>
      <c r="BW13" s="76"/>
      <c r="BX13" s="78"/>
      <c r="BY13" s="79"/>
      <c r="BZ13" s="81" t="str">
        <f>IF(Q13&lt;&gt;'Характеристика мероприятий'!K9,"Стоимость мероприятия не соответствует НМЦК","")</f>
        <v>Стоимость мероприятия не соответствует НМЦК</v>
      </c>
      <c r="CA13" s="82" t="str">
        <f>IFERROR(IF((VLOOKUP($B$2,справочники!N4:S93,2,FALSE()))&lt;AD13,"Нарушен ПУС 2026 г."," "),"")</f>
        <v xml:space="preserve"> </v>
      </c>
      <c r="CB13" s="82" t="str">
        <f>IFERROR(IF((VLOOKUP($B$2,справочники!N4:S93,3,FALSE()))&lt;AN13,"Нарушен ПУС 2027 г.",""),"")</f>
        <v/>
      </c>
      <c r="CC13" s="82" t="str">
        <f>IFERROR(IF((VLOOKUP($B$2,справочники!N4:S93,4,FALSE()))&lt;AX13,"Нарушен ПУС 2028 г.",""),"")</f>
        <v/>
      </c>
      <c r="CD13" s="82" t="str">
        <f>IFERROR(IF((VLOOKUP($B$2,справочники!N4:S93,5,FALSE()))&lt;BH13,"Нарушен ПУС 2029 г.",""),"")</f>
        <v/>
      </c>
      <c r="CE13" s="82" t="str">
        <f>IFERROR(IF((VLOOKUP($B$2,справочники!N4:S93,6,FALSE()))&lt;BR13,"Нарушен ПУС 2030 г.",""),"")</f>
        <v/>
      </c>
    </row>
    <row r="14" spans="1:83" ht="93.6" customHeight="1">
      <c r="A14" s="60">
        <v>4</v>
      </c>
      <c r="B14" s="61" t="s">
        <v>61</v>
      </c>
      <c r="C14" s="62" t="s">
        <v>1001</v>
      </c>
      <c r="D14" s="61" t="s">
        <v>53</v>
      </c>
      <c r="E14" s="63" t="s">
        <v>54</v>
      </c>
      <c r="F14" s="64"/>
      <c r="G14" s="61" t="s">
        <v>55</v>
      </c>
      <c r="H14" s="61" t="s">
        <v>56</v>
      </c>
      <c r="I14" s="65"/>
      <c r="J14" s="61" t="s">
        <v>57</v>
      </c>
      <c r="K14" s="61" t="s">
        <v>62</v>
      </c>
      <c r="L14" s="61"/>
      <c r="M14" s="61"/>
      <c r="N14" s="83">
        <f t="shared" si="1"/>
        <v>629.64589999999998</v>
      </c>
      <c r="O14" s="67">
        <v>2026</v>
      </c>
      <c r="P14" s="68">
        <v>2026</v>
      </c>
      <c r="Q14" s="84">
        <f t="shared" si="2"/>
        <v>6296.4099000000006</v>
      </c>
      <c r="R14" s="85">
        <f t="shared" si="3"/>
        <v>5435.6</v>
      </c>
      <c r="S14" s="86">
        <f t="shared" si="22"/>
        <v>0.9699846532709947</v>
      </c>
      <c r="T14" s="85">
        <f t="shared" si="24"/>
        <v>5435.6</v>
      </c>
      <c r="U14" s="85">
        <f t="shared" si="4"/>
        <v>0</v>
      </c>
      <c r="V14" s="85">
        <f t="shared" si="25"/>
        <v>168.2</v>
      </c>
      <c r="W14" s="85">
        <f t="shared" si="26"/>
        <v>168.2</v>
      </c>
      <c r="X14" s="85">
        <f t="shared" si="5"/>
        <v>0</v>
      </c>
      <c r="Y14" s="85">
        <f t="shared" si="27"/>
        <v>62.963999999999999</v>
      </c>
      <c r="Z14" s="85">
        <f t="shared" si="23"/>
        <v>629.64589999999998</v>
      </c>
      <c r="AA14" s="87">
        <f t="shared" si="6"/>
        <v>0</v>
      </c>
      <c r="AB14" s="88">
        <f t="shared" si="7"/>
        <v>6296.4099000000006</v>
      </c>
      <c r="AC14" s="85">
        <f t="shared" si="8"/>
        <v>5435.6</v>
      </c>
      <c r="AD14" s="89">
        <f t="shared" si="9"/>
        <v>0.9699846532709947</v>
      </c>
      <c r="AE14" s="90">
        <v>5435.6</v>
      </c>
      <c r="AF14" s="91"/>
      <c r="AG14" s="90">
        <v>168.2</v>
      </c>
      <c r="AH14" s="91"/>
      <c r="AI14" s="90">
        <v>62.963999999999999</v>
      </c>
      <c r="AJ14" s="92">
        <v>629.64589999999998</v>
      </c>
      <c r="AK14" s="93"/>
      <c r="AL14" s="84">
        <f t="shared" si="10"/>
        <v>0</v>
      </c>
      <c r="AM14" s="85">
        <f t="shared" si="11"/>
        <v>0</v>
      </c>
      <c r="AN14" s="89" t="e">
        <f t="shared" si="12"/>
        <v>#DIV/0!</v>
      </c>
      <c r="AO14" s="90"/>
      <c r="AP14" s="91"/>
      <c r="AQ14" s="90"/>
      <c r="AR14" s="91"/>
      <c r="AS14" s="90"/>
      <c r="AT14" s="92"/>
      <c r="AU14" s="93"/>
      <c r="AV14" s="84">
        <f t="shared" si="13"/>
        <v>0</v>
      </c>
      <c r="AW14" s="85">
        <f t="shared" si="14"/>
        <v>0</v>
      </c>
      <c r="AX14" s="89" t="e">
        <f t="shared" si="15"/>
        <v>#DIV/0!</v>
      </c>
      <c r="AY14" s="76"/>
      <c r="AZ14" s="77"/>
      <c r="BA14" s="76"/>
      <c r="BB14" s="77"/>
      <c r="BC14" s="76"/>
      <c r="BD14" s="78"/>
      <c r="BE14" s="79"/>
      <c r="BF14" s="84">
        <f t="shared" si="16"/>
        <v>0</v>
      </c>
      <c r="BG14" s="85">
        <f t="shared" si="17"/>
        <v>0</v>
      </c>
      <c r="BH14" s="89" t="e">
        <f t="shared" si="18"/>
        <v>#DIV/0!</v>
      </c>
      <c r="BI14" s="76"/>
      <c r="BJ14" s="77"/>
      <c r="BK14" s="76"/>
      <c r="BL14" s="77"/>
      <c r="BM14" s="76"/>
      <c r="BN14" s="78"/>
      <c r="BO14" s="79"/>
      <c r="BP14" s="84">
        <f t="shared" si="19"/>
        <v>0</v>
      </c>
      <c r="BQ14" s="85">
        <f t="shared" si="20"/>
        <v>0</v>
      </c>
      <c r="BR14" s="89" t="e">
        <f t="shared" si="21"/>
        <v>#DIV/0!</v>
      </c>
      <c r="BS14" s="76"/>
      <c r="BT14" s="77"/>
      <c r="BU14" s="76"/>
      <c r="BV14" s="77"/>
      <c r="BW14" s="76"/>
      <c r="BX14" s="78"/>
      <c r="BY14" s="79"/>
      <c r="BZ14" s="81" t="str">
        <f>IF(Q14&lt;&gt;'Характеристика мероприятий'!K10,"Стоимость мероприятия не соответствует НМЦК","")</f>
        <v>Стоимость мероприятия не соответствует НМЦК</v>
      </c>
      <c r="CA14" s="82" t="str">
        <f>IFERROR(IF((VLOOKUP($B$2,справочники!N5:S94,2,FALSE()))&lt;AD14,"Нарушен ПУС 2026 г."," "),"")</f>
        <v xml:space="preserve"> </v>
      </c>
      <c r="CB14" s="82" t="str">
        <f>IFERROR(IF((VLOOKUP($B$2,справочники!N5:S94,3,FALSE()))&lt;AN14,"Нарушен ПУС 2027 г.",""),"")</f>
        <v/>
      </c>
      <c r="CC14" s="82" t="str">
        <f>IFERROR(IF((VLOOKUP($B$2,справочники!N5:S94,4,FALSE()))&lt;AX14,"Нарушен ПУС 2028 г.",""),"")</f>
        <v/>
      </c>
      <c r="CD14" s="82" t="str">
        <f>IFERROR(IF((VLOOKUP($B$2,справочники!N5:S94,5,FALSE()))&lt;BH14,"Нарушен ПУС 2029 г.",""),"")</f>
        <v/>
      </c>
      <c r="CE14" s="82" t="str">
        <f>IFERROR(IF((VLOOKUP($B$2,справочники!N5:S94,6,FALSE()))&lt;BR14,"Нарушен ПУС 2030 г.",""),"")</f>
        <v/>
      </c>
    </row>
    <row r="15" spans="1:83" ht="75" customHeight="1">
      <c r="A15" s="94">
        <v>5</v>
      </c>
      <c r="B15" s="61" t="s">
        <v>61</v>
      </c>
      <c r="C15" s="95" t="s">
        <v>1002</v>
      </c>
      <c r="D15" s="61" t="s">
        <v>53</v>
      </c>
      <c r="E15" s="63" t="s">
        <v>54</v>
      </c>
      <c r="F15" s="64"/>
      <c r="G15" s="61" t="s">
        <v>55</v>
      </c>
      <c r="H15" s="61" t="s">
        <v>56</v>
      </c>
      <c r="I15" s="65"/>
      <c r="J15" s="61" t="s">
        <v>57</v>
      </c>
      <c r="K15" s="61" t="s">
        <v>62</v>
      </c>
      <c r="L15" s="96"/>
      <c r="M15" s="96"/>
      <c r="N15" s="97">
        <f t="shared" si="1"/>
        <v>661.39880000000005</v>
      </c>
      <c r="O15" s="67">
        <v>2026</v>
      </c>
      <c r="P15" s="68">
        <v>2026</v>
      </c>
      <c r="Q15" s="84">
        <f t="shared" si="2"/>
        <v>6613.2308000000003</v>
      </c>
      <c r="R15" s="85">
        <f t="shared" si="3"/>
        <v>5709.1</v>
      </c>
      <c r="S15" s="86">
        <f t="shared" si="22"/>
        <v>0.96999507280357466</v>
      </c>
      <c r="T15" s="85">
        <f t="shared" si="24"/>
        <v>5709.1</v>
      </c>
      <c r="U15" s="85">
        <f t="shared" si="4"/>
        <v>0</v>
      </c>
      <c r="V15" s="85">
        <f t="shared" si="25"/>
        <v>176.6</v>
      </c>
      <c r="W15" s="85">
        <f t="shared" si="26"/>
        <v>176.6</v>
      </c>
      <c r="X15" s="85">
        <f t="shared" si="5"/>
        <v>0</v>
      </c>
      <c r="Y15" s="85">
        <f t="shared" si="27"/>
        <v>66.132000000000005</v>
      </c>
      <c r="Z15" s="85">
        <f t="shared" si="23"/>
        <v>661.39880000000005</v>
      </c>
      <c r="AA15" s="87">
        <f t="shared" si="6"/>
        <v>0</v>
      </c>
      <c r="AB15" s="88">
        <f t="shared" si="7"/>
        <v>6613.2308000000003</v>
      </c>
      <c r="AC15" s="85">
        <f t="shared" si="8"/>
        <v>5709.1</v>
      </c>
      <c r="AD15" s="89">
        <f t="shared" si="9"/>
        <v>0.96999507280357466</v>
      </c>
      <c r="AE15" s="98">
        <v>5709.1</v>
      </c>
      <c r="AF15" s="99"/>
      <c r="AG15" s="98">
        <v>176.6</v>
      </c>
      <c r="AH15" s="99"/>
      <c r="AI15" s="98">
        <v>66.132000000000005</v>
      </c>
      <c r="AJ15" s="100">
        <v>661.39880000000005</v>
      </c>
      <c r="AK15" s="101"/>
      <c r="AL15" s="84">
        <f t="shared" si="10"/>
        <v>0</v>
      </c>
      <c r="AM15" s="85">
        <f t="shared" si="11"/>
        <v>0</v>
      </c>
      <c r="AN15" s="89" t="e">
        <f t="shared" si="12"/>
        <v>#DIV/0!</v>
      </c>
      <c r="AO15" s="98"/>
      <c r="AP15" s="99"/>
      <c r="AQ15" s="98"/>
      <c r="AR15" s="99"/>
      <c r="AS15" s="98"/>
      <c r="AT15" s="100"/>
      <c r="AU15" s="101"/>
      <c r="AV15" s="84">
        <f t="shared" si="13"/>
        <v>0</v>
      </c>
      <c r="AW15" s="85">
        <f t="shared" si="14"/>
        <v>0</v>
      </c>
      <c r="AX15" s="89" t="e">
        <f t="shared" si="15"/>
        <v>#DIV/0!</v>
      </c>
      <c r="AY15" s="76"/>
      <c r="AZ15" s="77"/>
      <c r="BA15" s="76"/>
      <c r="BB15" s="77"/>
      <c r="BC15" s="76"/>
      <c r="BD15" s="78"/>
      <c r="BE15" s="79"/>
      <c r="BF15" s="84">
        <f t="shared" si="16"/>
        <v>0</v>
      </c>
      <c r="BG15" s="85">
        <f t="shared" si="17"/>
        <v>0</v>
      </c>
      <c r="BH15" s="89" t="e">
        <f t="shared" si="18"/>
        <v>#DIV/0!</v>
      </c>
      <c r="BI15" s="76"/>
      <c r="BJ15" s="77"/>
      <c r="BK15" s="76"/>
      <c r="BL15" s="77"/>
      <c r="BM15" s="76"/>
      <c r="BN15" s="78"/>
      <c r="BO15" s="79"/>
      <c r="BP15" s="84">
        <f t="shared" si="19"/>
        <v>0</v>
      </c>
      <c r="BQ15" s="85">
        <f t="shared" si="20"/>
        <v>0</v>
      </c>
      <c r="BR15" s="89" t="e">
        <f t="shared" si="21"/>
        <v>#DIV/0!</v>
      </c>
      <c r="BS15" s="76"/>
      <c r="BT15" s="77"/>
      <c r="BU15" s="76"/>
      <c r="BV15" s="77"/>
      <c r="BW15" s="76"/>
      <c r="BX15" s="78"/>
      <c r="BY15" s="79"/>
      <c r="BZ15" s="81" t="str">
        <f>IF(Q15&lt;&gt;'Характеристика мероприятий'!K11,"Стоимость мероприятия не соответствует НМЦК","")</f>
        <v>Стоимость мероприятия не соответствует НМЦК</v>
      </c>
      <c r="CA15" s="82" t="str">
        <f>IFERROR(IF((VLOOKUP($B$2,справочники!N6:S95,2,FALSE()))&lt;AD15,"Нарушен ПУС 2026 г."," "),"")</f>
        <v xml:space="preserve"> </v>
      </c>
      <c r="CB15" s="82" t="str">
        <f>IFERROR(IF((VLOOKUP($B$2,справочники!N6:S95,3,FALSE()))&lt;AN15,"Нарушен ПУС 2027 г.",""),"")</f>
        <v/>
      </c>
      <c r="CC15" s="82" t="str">
        <f>IFERROR(IF((VLOOKUP($B$2,справочники!N6:S95,4,FALSE()))&lt;AX15,"Нарушен ПУС 2028 г.",""),"")</f>
        <v/>
      </c>
      <c r="CD15" s="82" t="str">
        <f>IFERROR(IF((VLOOKUP($B$2,справочники!N6:S95,5,FALSE()))&lt;BH15,"Нарушен ПУС 2029 г.",""),"")</f>
        <v/>
      </c>
      <c r="CE15" s="82" t="str">
        <f>IFERROR(IF((VLOOKUP($B$2,справочники!N6:S95,6,FALSE()))&lt;BR15,"Нарушен ПУС 2030 г.",""),"")</f>
        <v/>
      </c>
    </row>
    <row r="16" spans="1:83" ht="76.8" customHeight="1">
      <c r="A16" s="94">
        <v>6</v>
      </c>
      <c r="B16" s="61" t="s">
        <v>61</v>
      </c>
      <c r="C16" s="95" t="s">
        <v>1003</v>
      </c>
      <c r="D16" s="61" t="s">
        <v>53</v>
      </c>
      <c r="E16" s="63" t="s">
        <v>54</v>
      </c>
      <c r="F16" s="64"/>
      <c r="G16" s="61" t="s">
        <v>55</v>
      </c>
      <c r="H16" s="61" t="s">
        <v>56</v>
      </c>
      <c r="I16" s="65"/>
      <c r="J16" s="61" t="s">
        <v>57</v>
      </c>
      <c r="K16" s="61" t="s">
        <v>62</v>
      </c>
      <c r="L16" s="96"/>
      <c r="M16" s="61"/>
      <c r="N16" s="83">
        <f t="shared" si="1"/>
        <v>607.97860000000003</v>
      </c>
      <c r="O16" s="67">
        <v>2026</v>
      </c>
      <c r="P16" s="68">
        <v>2026</v>
      </c>
      <c r="Q16" s="84">
        <f t="shared" si="2"/>
        <v>6079.0685999999996</v>
      </c>
      <c r="R16" s="85">
        <f t="shared" si="3"/>
        <v>5247.9</v>
      </c>
      <c r="S16" s="86">
        <f t="shared" si="22"/>
        <v>0.9699831802303015</v>
      </c>
      <c r="T16" s="85">
        <f t="shared" si="24"/>
        <v>5247.9</v>
      </c>
      <c r="U16" s="85">
        <f t="shared" si="4"/>
        <v>0</v>
      </c>
      <c r="V16" s="85">
        <f t="shared" si="25"/>
        <v>162.4</v>
      </c>
      <c r="W16" s="85">
        <f t="shared" si="26"/>
        <v>162.4</v>
      </c>
      <c r="X16" s="85">
        <f t="shared" si="5"/>
        <v>0</v>
      </c>
      <c r="Y16" s="85">
        <f t="shared" si="27"/>
        <v>60.79</v>
      </c>
      <c r="Z16" s="85">
        <f t="shared" si="23"/>
        <v>607.97860000000003</v>
      </c>
      <c r="AA16" s="87">
        <f t="shared" si="6"/>
        <v>0</v>
      </c>
      <c r="AB16" s="88">
        <f t="shared" si="7"/>
        <v>6079.0685999999996</v>
      </c>
      <c r="AC16" s="85">
        <f t="shared" si="8"/>
        <v>5247.9</v>
      </c>
      <c r="AD16" s="89">
        <f t="shared" si="9"/>
        <v>0.9699831802303015</v>
      </c>
      <c r="AE16" s="90">
        <v>5247.9</v>
      </c>
      <c r="AF16" s="91"/>
      <c r="AG16" s="90">
        <v>162.4</v>
      </c>
      <c r="AH16" s="91"/>
      <c r="AI16" s="90">
        <v>60.79</v>
      </c>
      <c r="AJ16" s="92">
        <v>607.97860000000003</v>
      </c>
      <c r="AK16" s="93"/>
      <c r="AL16" s="84">
        <f t="shared" si="10"/>
        <v>0</v>
      </c>
      <c r="AM16" s="85">
        <f t="shared" si="11"/>
        <v>0</v>
      </c>
      <c r="AN16" s="89" t="e">
        <f t="shared" si="12"/>
        <v>#DIV/0!</v>
      </c>
      <c r="AO16" s="90"/>
      <c r="AP16" s="91"/>
      <c r="AQ16" s="90"/>
      <c r="AR16" s="91"/>
      <c r="AS16" s="90"/>
      <c r="AT16" s="92"/>
      <c r="AU16" s="93"/>
      <c r="AV16" s="84">
        <f t="shared" si="13"/>
        <v>0</v>
      </c>
      <c r="AW16" s="85">
        <f t="shared" si="14"/>
        <v>0</v>
      </c>
      <c r="AX16" s="89" t="e">
        <f t="shared" si="15"/>
        <v>#DIV/0!</v>
      </c>
      <c r="AY16" s="76"/>
      <c r="AZ16" s="77"/>
      <c r="BA16" s="76"/>
      <c r="BB16" s="77"/>
      <c r="BC16" s="76"/>
      <c r="BD16" s="78"/>
      <c r="BE16" s="79"/>
      <c r="BF16" s="84">
        <f t="shared" si="16"/>
        <v>0</v>
      </c>
      <c r="BG16" s="85">
        <f t="shared" si="17"/>
        <v>0</v>
      </c>
      <c r="BH16" s="89" t="e">
        <f t="shared" si="18"/>
        <v>#DIV/0!</v>
      </c>
      <c r="BI16" s="76"/>
      <c r="BJ16" s="77"/>
      <c r="BK16" s="76"/>
      <c r="BL16" s="77"/>
      <c r="BM16" s="76"/>
      <c r="BN16" s="78"/>
      <c r="BO16" s="79"/>
      <c r="BP16" s="84">
        <f t="shared" si="19"/>
        <v>0</v>
      </c>
      <c r="BQ16" s="85">
        <f t="shared" si="20"/>
        <v>0</v>
      </c>
      <c r="BR16" s="89" t="e">
        <f t="shared" si="21"/>
        <v>#DIV/0!</v>
      </c>
      <c r="BS16" s="76"/>
      <c r="BT16" s="77"/>
      <c r="BU16" s="76"/>
      <c r="BV16" s="77"/>
      <c r="BW16" s="76"/>
      <c r="BX16" s="78"/>
      <c r="BY16" s="79"/>
      <c r="BZ16" s="81" t="str">
        <f>IF(Q16&lt;&gt;'Характеристика мероприятий'!K12,"Стоимость мероприятия не соответствует НМЦК","")</f>
        <v>Стоимость мероприятия не соответствует НМЦК</v>
      </c>
      <c r="CA16" s="82" t="str">
        <f>IFERROR(IF((VLOOKUP($B$2,справочники!N7:S96,2,FALSE()))&lt;AD16,"Нарушен ПУС 2026 г."," "),"")</f>
        <v xml:space="preserve"> </v>
      </c>
      <c r="CB16" s="82" t="str">
        <f>IFERROR(IF((VLOOKUP($B$2,справочники!N7:S96,3,FALSE()))&lt;AN16,"Нарушен ПУС 2027 г.",""),"")</f>
        <v/>
      </c>
      <c r="CC16" s="82" t="str">
        <f>IFERROR(IF((VLOOKUP($B$2,справочники!N7:S96,4,FALSE()))&lt;AX16,"Нарушен ПУС 2028 г.",""),"")</f>
        <v/>
      </c>
      <c r="CD16" s="82" t="str">
        <f>IFERROR(IF((VLOOKUP($B$2,справочники!N7:S96,5,FALSE()))&lt;BH16,"Нарушен ПУС 2029 г.",""),"")</f>
        <v/>
      </c>
      <c r="CE16" s="82" t="str">
        <f>IFERROR(IF((VLOOKUP($B$2,справочники!N7:S96,6,FALSE()))&lt;BR16,"Нарушен ПУС 2030 г.",""),"")</f>
        <v/>
      </c>
    </row>
    <row r="17" spans="1:83" ht="81.599999999999994" customHeight="1">
      <c r="A17" s="94">
        <v>7</v>
      </c>
      <c r="B17" s="61" t="s">
        <v>61</v>
      </c>
      <c r="C17" s="104" t="s">
        <v>1004</v>
      </c>
      <c r="D17" s="61" t="s">
        <v>53</v>
      </c>
      <c r="E17" s="63" t="s">
        <v>54</v>
      </c>
      <c r="F17" s="64"/>
      <c r="G17" s="61" t="s">
        <v>55</v>
      </c>
      <c r="H17" s="61" t="s">
        <v>56</v>
      </c>
      <c r="I17" s="65"/>
      <c r="J17" s="61" t="s">
        <v>57</v>
      </c>
      <c r="K17" s="61" t="s">
        <v>62</v>
      </c>
      <c r="L17" s="61"/>
      <c r="M17" s="61"/>
      <c r="N17" s="83">
        <f t="shared" si="1"/>
        <v>121.69851</v>
      </c>
      <c r="O17" s="67">
        <v>2026</v>
      </c>
      <c r="P17" s="68">
        <v>2026</v>
      </c>
      <c r="Q17" s="84">
        <f t="shared" si="2"/>
        <v>1216.4625099999998</v>
      </c>
      <c r="R17" s="85">
        <f t="shared" si="3"/>
        <v>1050.0999999999999</v>
      </c>
      <c r="S17" s="86">
        <f t="shared" si="22"/>
        <v>0.96997967855163492</v>
      </c>
      <c r="T17" s="85">
        <f t="shared" si="24"/>
        <v>1050.0999999999999</v>
      </c>
      <c r="U17" s="85">
        <f t="shared" si="4"/>
        <v>0</v>
      </c>
      <c r="V17" s="85">
        <f t="shared" si="25"/>
        <v>32.5</v>
      </c>
      <c r="W17" s="85">
        <f t="shared" si="26"/>
        <v>32.5</v>
      </c>
      <c r="X17" s="85">
        <f t="shared" si="5"/>
        <v>0</v>
      </c>
      <c r="Y17" s="85">
        <f t="shared" si="27"/>
        <v>12.164</v>
      </c>
      <c r="Z17" s="85">
        <f t="shared" si="23"/>
        <v>121.69851</v>
      </c>
      <c r="AA17" s="87">
        <f t="shared" si="6"/>
        <v>0</v>
      </c>
      <c r="AB17" s="88">
        <f t="shared" si="7"/>
        <v>1216.4625099999998</v>
      </c>
      <c r="AC17" s="85">
        <f t="shared" si="8"/>
        <v>1050.0999999999999</v>
      </c>
      <c r="AD17" s="89">
        <f t="shared" si="9"/>
        <v>0.96997967855163492</v>
      </c>
      <c r="AE17" s="90">
        <v>1050.0999999999999</v>
      </c>
      <c r="AF17" s="91"/>
      <c r="AG17" s="90">
        <v>32.5</v>
      </c>
      <c r="AH17" s="91"/>
      <c r="AI17" s="90">
        <v>12.164</v>
      </c>
      <c r="AJ17" s="92">
        <v>121.69851</v>
      </c>
      <c r="AK17" s="93"/>
      <c r="AL17" s="84">
        <f t="shared" si="10"/>
        <v>0</v>
      </c>
      <c r="AM17" s="85">
        <f t="shared" si="11"/>
        <v>0</v>
      </c>
      <c r="AN17" s="89" t="e">
        <f t="shared" si="12"/>
        <v>#DIV/0!</v>
      </c>
      <c r="AO17" s="90"/>
      <c r="AP17" s="91"/>
      <c r="AQ17" s="90"/>
      <c r="AR17" s="91"/>
      <c r="AS17" s="90"/>
      <c r="AT17" s="92"/>
      <c r="AU17" s="93"/>
      <c r="AV17" s="84">
        <f t="shared" si="13"/>
        <v>0</v>
      </c>
      <c r="AW17" s="85">
        <f t="shared" si="14"/>
        <v>0</v>
      </c>
      <c r="AX17" s="89" t="e">
        <f t="shared" si="15"/>
        <v>#DIV/0!</v>
      </c>
      <c r="AY17" s="76"/>
      <c r="AZ17" s="77"/>
      <c r="BA17" s="76"/>
      <c r="BB17" s="77"/>
      <c r="BC17" s="76"/>
      <c r="BD17" s="78"/>
      <c r="BE17" s="79"/>
      <c r="BF17" s="84">
        <f t="shared" si="16"/>
        <v>0</v>
      </c>
      <c r="BG17" s="85">
        <f t="shared" si="17"/>
        <v>0</v>
      </c>
      <c r="BH17" s="89" t="e">
        <f t="shared" si="18"/>
        <v>#DIV/0!</v>
      </c>
      <c r="BI17" s="76"/>
      <c r="BJ17" s="77"/>
      <c r="BK17" s="76"/>
      <c r="BL17" s="77"/>
      <c r="BM17" s="76"/>
      <c r="BN17" s="78"/>
      <c r="BO17" s="79"/>
      <c r="BP17" s="84">
        <f t="shared" si="19"/>
        <v>0</v>
      </c>
      <c r="BQ17" s="85">
        <f t="shared" si="20"/>
        <v>0</v>
      </c>
      <c r="BR17" s="89" t="e">
        <f t="shared" si="21"/>
        <v>#DIV/0!</v>
      </c>
      <c r="BS17" s="76"/>
      <c r="BT17" s="77"/>
      <c r="BU17" s="76"/>
      <c r="BV17" s="77"/>
      <c r="BW17" s="76"/>
      <c r="BX17" s="78"/>
      <c r="BY17" s="79"/>
      <c r="BZ17" s="81" t="str">
        <f>IF(Q17&lt;&gt;'Характеристика мероприятий'!K13,"Стоимость мероприятия не соответствует НМЦК","")</f>
        <v>Стоимость мероприятия не соответствует НМЦК</v>
      </c>
      <c r="CA17" s="82" t="str">
        <f>IFERROR(IF((VLOOKUP($B$2,справочники!N8:S97,2,FALSE()))&lt;AD17,"Нарушен ПУС 2026 г."," "),"")</f>
        <v xml:space="preserve"> </v>
      </c>
      <c r="CB17" s="82" t="str">
        <f>IFERROR(IF((VLOOKUP($B$2,справочники!N8:S97,3,FALSE()))&lt;AN17,"Нарушен ПУС 2027 г.",""),"")</f>
        <v/>
      </c>
      <c r="CC17" s="82" t="str">
        <f>IFERROR(IF((VLOOKUP($B$2,справочники!N8:S97,4,FALSE()))&lt;AX17,"Нарушен ПУС 2028 г.",""),"")</f>
        <v/>
      </c>
      <c r="CD17" s="82" t="str">
        <f>IFERROR(IF((VLOOKUP($B$2,справочники!N8:S97,5,FALSE()))&lt;BH17,"Нарушен ПУС 2029 г.",""),"")</f>
        <v/>
      </c>
      <c r="CE17" s="82" t="str">
        <f>IFERROR(IF((VLOOKUP($B$2,справочники!N8:S97,6,FALSE()))&lt;BR17,"Нарушен ПУС 2030 г.",""),"")</f>
        <v/>
      </c>
    </row>
    <row r="18" spans="1:83" ht="80.400000000000006" customHeight="1">
      <c r="A18" s="94">
        <v>8</v>
      </c>
      <c r="B18" s="61" t="s">
        <v>61</v>
      </c>
      <c r="C18" s="104" t="s">
        <v>1005</v>
      </c>
      <c r="D18" s="61" t="s">
        <v>53</v>
      </c>
      <c r="E18" s="63" t="s">
        <v>54</v>
      </c>
      <c r="F18" s="64"/>
      <c r="G18" s="61" t="s">
        <v>55</v>
      </c>
      <c r="H18" s="61" t="s">
        <v>56</v>
      </c>
      <c r="I18" s="65"/>
      <c r="J18" s="61" t="s">
        <v>57</v>
      </c>
      <c r="K18" s="61" t="s">
        <v>62</v>
      </c>
      <c r="L18" s="61"/>
      <c r="M18" s="61"/>
      <c r="N18" s="83">
        <f t="shared" si="1"/>
        <v>802.86650999999995</v>
      </c>
      <c r="O18" s="67">
        <v>2026</v>
      </c>
      <c r="P18" s="68">
        <v>2026</v>
      </c>
      <c r="Q18" s="84">
        <f t="shared" si="2"/>
        <v>8028.6525099999999</v>
      </c>
      <c r="R18" s="85">
        <f t="shared" si="3"/>
        <v>6931.1</v>
      </c>
      <c r="S18" s="86">
        <f t="shared" si="22"/>
        <v>0.96999510181232951</v>
      </c>
      <c r="T18" s="85">
        <f t="shared" si="24"/>
        <v>6931.1</v>
      </c>
      <c r="U18" s="85">
        <f t="shared" si="4"/>
        <v>0</v>
      </c>
      <c r="V18" s="85">
        <f t="shared" si="25"/>
        <v>214.4</v>
      </c>
      <c r="W18" s="85">
        <f t="shared" si="26"/>
        <v>214.4</v>
      </c>
      <c r="X18" s="85">
        <f t="shared" si="5"/>
        <v>0</v>
      </c>
      <c r="Y18" s="85">
        <f t="shared" si="27"/>
        <v>80.286000000000001</v>
      </c>
      <c r="Z18" s="85">
        <f t="shared" si="23"/>
        <v>802.86650999999995</v>
      </c>
      <c r="AA18" s="87">
        <f t="shared" si="6"/>
        <v>0</v>
      </c>
      <c r="AB18" s="88">
        <f t="shared" si="7"/>
        <v>8028.6525099999999</v>
      </c>
      <c r="AC18" s="85">
        <f t="shared" si="8"/>
        <v>6931.1</v>
      </c>
      <c r="AD18" s="89">
        <f t="shared" si="9"/>
        <v>0.96999510181232951</v>
      </c>
      <c r="AE18" s="90">
        <v>6931.1</v>
      </c>
      <c r="AF18" s="91"/>
      <c r="AG18" s="90">
        <v>214.4</v>
      </c>
      <c r="AH18" s="91"/>
      <c r="AI18" s="90">
        <v>80.286000000000001</v>
      </c>
      <c r="AJ18" s="92">
        <v>802.86650999999995</v>
      </c>
      <c r="AK18" s="93"/>
      <c r="AL18" s="84">
        <f t="shared" si="10"/>
        <v>0</v>
      </c>
      <c r="AM18" s="85">
        <f t="shared" si="11"/>
        <v>0</v>
      </c>
      <c r="AN18" s="89" t="e">
        <f t="shared" si="12"/>
        <v>#DIV/0!</v>
      </c>
      <c r="AO18" s="90"/>
      <c r="AP18" s="91"/>
      <c r="AQ18" s="90"/>
      <c r="AR18" s="91"/>
      <c r="AS18" s="90"/>
      <c r="AT18" s="92"/>
      <c r="AU18" s="93"/>
      <c r="AV18" s="84">
        <f t="shared" si="13"/>
        <v>0</v>
      </c>
      <c r="AW18" s="85">
        <f t="shared" si="14"/>
        <v>0</v>
      </c>
      <c r="AX18" s="89" t="e">
        <f t="shared" si="15"/>
        <v>#DIV/0!</v>
      </c>
      <c r="AY18" s="76"/>
      <c r="AZ18" s="77"/>
      <c r="BA18" s="76"/>
      <c r="BB18" s="77"/>
      <c r="BC18" s="76"/>
      <c r="BD18" s="78"/>
      <c r="BE18" s="79"/>
      <c r="BF18" s="84">
        <f t="shared" si="16"/>
        <v>0</v>
      </c>
      <c r="BG18" s="85">
        <f t="shared" si="17"/>
        <v>0</v>
      </c>
      <c r="BH18" s="89" t="e">
        <f t="shared" si="18"/>
        <v>#DIV/0!</v>
      </c>
      <c r="BI18" s="76"/>
      <c r="BJ18" s="77"/>
      <c r="BK18" s="76"/>
      <c r="BL18" s="77"/>
      <c r="BM18" s="76"/>
      <c r="BN18" s="78"/>
      <c r="BO18" s="79"/>
      <c r="BP18" s="84">
        <f t="shared" si="19"/>
        <v>0</v>
      </c>
      <c r="BQ18" s="85">
        <f t="shared" si="20"/>
        <v>0</v>
      </c>
      <c r="BR18" s="89" t="e">
        <f t="shared" si="21"/>
        <v>#DIV/0!</v>
      </c>
      <c r="BS18" s="76"/>
      <c r="BT18" s="77"/>
      <c r="BU18" s="76"/>
      <c r="BV18" s="77"/>
      <c r="BW18" s="76"/>
      <c r="BX18" s="78"/>
      <c r="BY18" s="79"/>
      <c r="BZ18" s="81" t="str">
        <f>IF(Q18&lt;&gt;'Характеристика мероприятий'!K14,"Стоимость мероприятия не соответствует НМЦК","")</f>
        <v>Стоимость мероприятия не соответствует НМЦК</v>
      </c>
      <c r="CA18" s="82" t="str">
        <f>IFERROR(IF((VLOOKUP($B$2,справочники!N9:S98,2,FALSE()))&lt;AD18,"Нарушен ПУС 2026 г."," "),"")</f>
        <v xml:space="preserve"> </v>
      </c>
      <c r="CB18" s="82" t="str">
        <f>IFERROR(IF((VLOOKUP($B$2,справочники!N9:S98,3,FALSE()))&lt;AN18,"Нарушен ПУС 2027 г.",""),"")</f>
        <v/>
      </c>
      <c r="CC18" s="82" t="str">
        <f>IFERROR(IF((VLOOKUP($B$2,справочники!N9:S98,4,FALSE()))&lt;AX18,"Нарушен ПУС 2028 г.",""),"")</f>
        <v/>
      </c>
      <c r="CD18" s="82" t="str">
        <f>IFERROR(IF((VLOOKUP($B$2,справочники!N9:S98,5,FALSE()))&lt;BH18,"Нарушен ПУС 2029 г.",""),"")</f>
        <v/>
      </c>
      <c r="CE18" s="82" t="str">
        <f>IFERROR(IF((VLOOKUP($B$2,справочники!N9:S98,6,FALSE()))&lt;BR18,"Нарушен ПУС 2030 г.",""),"")</f>
        <v/>
      </c>
    </row>
    <row r="19" spans="1:83" ht="86.4" customHeight="1">
      <c r="A19" s="102">
        <v>9</v>
      </c>
      <c r="B19" s="61" t="s">
        <v>61</v>
      </c>
      <c r="C19" s="104" t="s">
        <v>1006</v>
      </c>
      <c r="D19" s="61" t="s">
        <v>53</v>
      </c>
      <c r="E19" s="63" t="s">
        <v>54</v>
      </c>
      <c r="F19" s="64"/>
      <c r="G19" s="61" t="s">
        <v>55</v>
      </c>
      <c r="H19" s="61" t="s">
        <v>56</v>
      </c>
      <c r="I19" s="65"/>
      <c r="J19" s="61" t="s">
        <v>57</v>
      </c>
      <c r="K19" s="61" t="s">
        <v>62</v>
      </c>
      <c r="L19" s="61"/>
      <c r="M19" s="61"/>
      <c r="N19" s="83">
        <f t="shared" si="1"/>
        <v>268.69</v>
      </c>
      <c r="O19" s="67">
        <v>2026</v>
      </c>
      <c r="P19" s="68">
        <v>2026</v>
      </c>
      <c r="Q19" s="84">
        <f t="shared" si="2"/>
        <v>2685.9490000000001</v>
      </c>
      <c r="R19" s="85">
        <f t="shared" si="3"/>
        <v>2318.6</v>
      </c>
      <c r="S19" s="86">
        <f t="shared" si="22"/>
        <v>0.96996318607764387</v>
      </c>
      <c r="T19" s="85">
        <f t="shared" si="24"/>
        <v>2318.6</v>
      </c>
      <c r="U19" s="85">
        <f t="shared" si="4"/>
        <v>0</v>
      </c>
      <c r="V19" s="85">
        <f t="shared" si="25"/>
        <v>71.8</v>
      </c>
      <c r="W19" s="85">
        <f t="shared" si="26"/>
        <v>71.8</v>
      </c>
      <c r="X19" s="85">
        <f t="shared" si="5"/>
        <v>0</v>
      </c>
      <c r="Y19" s="85">
        <f t="shared" si="27"/>
        <v>26.859000000000002</v>
      </c>
      <c r="Z19" s="85">
        <f t="shared" si="23"/>
        <v>268.69</v>
      </c>
      <c r="AA19" s="87">
        <f t="shared" si="6"/>
        <v>0</v>
      </c>
      <c r="AB19" s="88">
        <f t="shared" si="7"/>
        <v>2685.9490000000001</v>
      </c>
      <c r="AC19" s="85">
        <f t="shared" si="8"/>
        <v>2318.6</v>
      </c>
      <c r="AD19" s="89">
        <f t="shared" si="9"/>
        <v>0.96996318607764387</v>
      </c>
      <c r="AE19" s="90">
        <v>2318.6</v>
      </c>
      <c r="AF19" s="91"/>
      <c r="AG19" s="90">
        <v>71.8</v>
      </c>
      <c r="AH19" s="91"/>
      <c r="AI19" s="90">
        <v>26.859000000000002</v>
      </c>
      <c r="AJ19" s="92">
        <v>268.69</v>
      </c>
      <c r="AK19" s="93"/>
      <c r="AL19" s="84">
        <f t="shared" si="10"/>
        <v>0</v>
      </c>
      <c r="AM19" s="85">
        <f t="shared" si="11"/>
        <v>0</v>
      </c>
      <c r="AN19" s="89" t="e">
        <f t="shared" si="12"/>
        <v>#DIV/0!</v>
      </c>
      <c r="AO19" s="90"/>
      <c r="AP19" s="91"/>
      <c r="AQ19" s="90"/>
      <c r="AR19" s="91"/>
      <c r="AS19" s="90"/>
      <c r="AT19" s="92"/>
      <c r="AU19" s="93"/>
      <c r="AV19" s="84">
        <f t="shared" si="13"/>
        <v>0</v>
      </c>
      <c r="AW19" s="85">
        <f t="shared" si="14"/>
        <v>0</v>
      </c>
      <c r="AX19" s="89" t="e">
        <f t="shared" si="15"/>
        <v>#DIV/0!</v>
      </c>
      <c r="AY19" s="76"/>
      <c r="AZ19" s="77"/>
      <c r="BA19" s="76"/>
      <c r="BB19" s="77"/>
      <c r="BC19" s="76"/>
      <c r="BD19" s="78"/>
      <c r="BE19" s="79"/>
      <c r="BF19" s="84">
        <f t="shared" si="16"/>
        <v>0</v>
      </c>
      <c r="BG19" s="85">
        <f t="shared" si="17"/>
        <v>0</v>
      </c>
      <c r="BH19" s="89" t="e">
        <f t="shared" si="18"/>
        <v>#DIV/0!</v>
      </c>
      <c r="BI19" s="76"/>
      <c r="BJ19" s="77"/>
      <c r="BK19" s="76"/>
      <c r="BL19" s="77"/>
      <c r="BM19" s="76"/>
      <c r="BN19" s="78"/>
      <c r="BO19" s="79"/>
      <c r="BP19" s="84">
        <f t="shared" si="19"/>
        <v>0</v>
      </c>
      <c r="BQ19" s="85">
        <f t="shared" si="20"/>
        <v>0</v>
      </c>
      <c r="BR19" s="89" t="e">
        <f t="shared" si="21"/>
        <v>#DIV/0!</v>
      </c>
      <c r="BS19" s="76"/>
      <c r="BT19" s="77"/>
      <c r="BU19" s="76"/>
      <c r="BV19" s="77"/>
      <c r="BW19" s="76"/>
      <c r="BX19" s="78"/>
      <c r="BY19" s="79"/>
      <c r="BZ19" s="81" t="str">
        <f>IF(Q19&lt;&gt;'Характеристика мероприятий'!K15,"Стоимость мероприятия не соответствует НМЦК","")</f>
        <v>Стоимость мероприятия не соответствует НМЦК</v>
      </c>
      <c r="CA19" s="82" t="str">
        <f>IFERROR(IF((VLOOKUP($B$2,справочники!N10:S99,2,FALSE()))&lt;AD19,"Нарушен ПУС 2026 г."," "),"")</f>
        <v xml:space="preserve"> </v>
      </c>
      <c r="CB19" s="82" t="str">
        <f>IFERROR(IF((VLOOKUP($B$2,справочники!N10:S99,3,FALSE()))&lt;AN19,"Нарушен ПУС 2027 г.",""),"")</f>
        <v/>
      </c>
      <c r="CC19" s="82" t="str">
        <f>IFERROR(IF((VLOOKUP($B$2,справочники!N10:S99,4,FALSE()))&lt;AX19,"Нарушен ПУС 2028 г.",""),"")</f>
        <v/>
      </c>
      <c r="CD19" s="82" t="str">
        <f>IFERROR(IF((VLOOKUP($B$2,справочники!N10:S99,5,FALSE()))&lt;BH19,"Нарушен ПУС 2029 г.",""),"")</f>
        <v/>
      </c>
      <c r="CE19" s="82" t="str">
        <f>IFERROR(IF((VLOOKUP($B$2,справочники!N10:S99,6,FALSE()))&lt;BR19,"Нарушен ПУС 2030 г.",""),"")</f>
        <v/>
      </c>
    </row>
    <row r="20" spans="1:83" ht="72" customHeight="1">
      <c r="A20" s="102">
        <v>10</v>
      </c>
      <c r="B20" s="61" t="s">
        <v>61</v>
      </c>
      <c r="C20" s="104" t="s">
        <v>1007</v>
      </c>
      <c r="D20" s="61" t="s">
        <v>53</v>
      </c>
      <c r="E20" s="63" t="s">
        <v>54</v>
      </c>
      <c r="F20" s="64"/>
      <c r="G20" s="61" t="s">
        <v>55</v>
      </c>
      <c r="H20" s="61" t="s">
        <v>56</v>
      </c>
      <c r="I20" s="65"/>
      <c r="J20" s="61" t="s">
        <v>57</v>
      </c>
      <c r="K20" s="61" t="s">
        <v>62</v>
      </c>
      <c r="L20" s="61"/>
      <c r="M20" s="61"/>
      <c r="N20" s="83">
        <f t="shared" si="1"/>
        <v>827.15570000000002</v>
      </c>
      <c r="O20" s="67">
        <v>2026</v>
      </c>
      <c r="P20" s="68">
        <v>2026</v>
      </c>
      <c r="Q20" s="84">
        <f t="shared" si="2"/>
        <v>8250.8636999999999</v>
      </c>
      <c r="R20" s="85">
        <f t="shared" si="3"/>
        <v>7140.1</v>
      </c>
      <c r="S20" s="86">
        <f t="shared" si="22"/>
        <v>0.97263315624574309</v>
      </c>
      <c r="T20" s="85">
        <f t="shared" si="24"/>
        <v>7140.1</v>
      </c>
      <c r="U20" s="85">
        <f t="shared" si="4"/>
        <v>0</v>
      </c>
      <c r="V20" s="85">
        <f t="shared" si="25"/>
        <v>200.9</v>
      </c>
      <c r="W20" s="85">
        <f t="shared" si="26"/>
        <v>200.9</v>
      </c>
      <c r="X20" s="85">
        <f t="shared" si="5"/>
        <v>0</v>
      </c>
      <c r="Y20" s="85">
        <f t="shared" si="27"/>
        <v>82.707999999999998</v>
      </c>
      <c r="Z20" s="85">
        <f t="shared" si="23"/>
        <v>827.15570000000002</v>
      </c>
      <c r="AA20" s="87">
        <f t="shared" si="6"/>
        <v>0</v>
      </c>
      <c r="AB20" s="88">
        <f t="shared" si="7"/>
        <v>8250.8636999999999</v>
      </c>
      <c r="AC20" s="85">
        <f t="shared" si="8"/>
        <v>7140.1</v>
      </c>
      <c r="AD20" s="89">
        <f t="shared" si="9"/>
        <v>0.97263315624574309</v>
      </c>
      <c r="AE20" s="98">
        <v>7140.1</v>
      </c>
      <c r="AF20" s="99"/>
      <c r="AG20" s="98">
        <v>200.9</v>
      </c>
      <c r="AH20" s="99"/>
      <c r="AI20" s="98">
        <v>82.707999999999998</v>
      </c>
      <c r="AJ20" s="100">
        <v>827.15570000000002</v>
      </c>
      <c r="AK20" s="101"/>
      <c r="AL20" s="84">
        <f t="shared" si="10"/>
        <v>0</v>
      </c>
      <c r="AM20" s="85">
        <f t="shared" si="11"/>
        <v>0</v>
      </c>
      <c r="AN20" s="89" t="e">
        <f t="shared" si="12"/>
        <v>#DIV/0!</v>
      </c>
      <c r="AO20" s="98"/>
      <c r="AP20" s="99"/>
      <c r="AQ20" s="98"/>
      <c r="AR20" s="99"/>
      <c r="AS20" s="98"/>
      <c r="AT20" s="100"/>
      <c r="AU20" s="101"/>
      <c r="AV20" s="84">
        <f t="shared" si="13"/>
        <v>0</v>
      </c>
      <c r="AW20" s="85">
        <f t="shared" si="14"/>
        <v>0</v>
      </c>
      <c r="AX20" s="89" t="e">
        <f t="shared" si="15"/>
        <v>#DIV/0!</v>
      </c>
      <c r="AY20" s="76"/>
      <c r="AZ20" s="77"/>
      <c r="BA20" s="76"/>
      <c r="BB20" s="77"/>
      <c r="BC20" s="76"/>
      <c r="BD20" s="78"/>
      <c r="BE20" s="79"/>
      <c r="BF20" s="84">
        <f t="shared" si="16"/>
        <v>0</v>
      </c>
      <c r="BG20" s="85">
        <f t="shared" si="17"/>
        <v>0</v>
      </c>
      <c r="BH20" s="89" t="e">
        <f t="shared" si="18"/>
        <v>#DIV/0!</v>
      </c>
      <c r="BI20" s="76"/>
      <c r="BJ20" s="77"/>
      <c r="BK20" s="76"/>
      <c r="BL20" s="77"/>
      <c r="BM20" s="76"/>
      <c r="BN20" s="78"/>
      <c r="BO20" s="79"/>
      <c r="BP20" s="84">
        <f t="shared" si="19"/>
        <v>0</v>
      </c>
      <c r="BQ20" s="85">
        <f t="shared" si="20"/>
        <v>0</v>
      </c>
      <c r="BR20" s="89" t="e">
        <f t="shared" si="21"/>
        <v>#DIV/0!</v>
      </c>
      <c r="BS20" s="76"/>
      <c r="BT20" s="77"/>
      <c r="BU20" s="76"/>
      <c r="BV20" s="77"/>
      <c r="BW20" s="76"/>
      <c r="BX20" s="78"/>
      <c r="BY20" s="79"/>
      <c r="BZ20" s="81" t="str">
        <f>IF(Q20&lt;&gt;'Характеристика мероприятий'!K16,"Стоимость мероприятия не соответствует НМЦК","")</f>
        <v>Стоимость мероприятия не соответствует НМЦК</v>
      </c>
      <c r="CA20" s="82" t="str">
        <f>IFERROR(IF((VLOOKUP($B$2,справочники!N11:S100,2,FALSE()))&lt;AD20,"Нарушен ПУС 2026 г."," "),"")</f>
        <v>Нарушен ПУС 2026 г.</v>
      </c>
      <c r="CB20" s="82" t="str">
        <f>IFERROR(IF((VLOOKUP($B$2,справочники!N11:S100,3,FALSE()))&lt;AN20,"Нарушен ПУС 2027 г.",""),"")</f>
        <v/>
      </c>
      <c r="CC20" s="82" t="str">
        <f>IFERROR(IF((VLOOKUP($B$2,справочники!N11:S100,4,FALSE()))&lt;AX20,"Нарушен ПУС 2028 г.",""),"")</f>
        <v/>
      </c>
      <c r="CD20" s="82" t="str">
        <f>IFERROR(IF((VLOOKUP($B$2,справочники!N11:S100,5,FALSE()))&lt;BH20,"Нарушен ПУС 2029 г.",""),"")</f>
        <v/>
      </c>
      <c r="CE20" s="82" t="str">
        <f>IFERROR(IF((VLOOKUP($B$2,справочники!N11:S100,6,FALSE()))&lt;BR20,"Нарушен ПУС 2030 г.",""),"")</f>
        <v/>
      </c>
    </row>
    <row r="21" spans="1:83" ht="78" customHeight="1">
      <c r="A21" s="102">
        <v>11</v>
      </c>
      <c r="B21" s="61" t="s">
        <v>61</v>
      </c>
      <c r="C21" s="104" t="s">
        <v>1008</v>
      </c>
      <c r="D21" s="61" t="s">
        <v>53</v>
      </c>
      <c r="E21" s="63" t="s">
        <v>63</v>
      </c>
      <c r="F21" s="64"/>
      <c r="G21" s="61" t="s">
        <v>64</v>
      </c>
      <c r="H21" s="61" t="s">
        <v>56</v>
      </c>
      <c r="I21" s="65"/>
      <c r="J21" s="61" t="s">
        <v>57</v>
      </c>
      <c r="K21" s="61" t="s">
        <v>62</v>
      </c>
      <c r="L21" s="61"/>
      <c r="M21" s="61"/>
      <c r="N21" s="83">
        <f t="shared" si="1"/>
        <v>912.19179999999994</v>
      </c>
      <c r="O21" s="67">
        <v>2026</v>
      </c>
      <c r="P21" s="68">
        <v>2026</v>
      </c>
      <c r="Q21" s="84">
        <f t="shared" si="2"/>
        <v>9121.8468000000012</v>
      </c>
      <c r="R21" s="85">
        <f t="shared" si="3"/>
        <v>7697.9</v>
      </c>
      <c r="S21" s="86">
        <f t="shared" si="22"/>
        <v>0.96999747983870965</v>
      </c>
      <c r="T21" s="85">
        <f t="shared" si="24"/>
        <v>7697.9</v>
      </c>
      <c r="U21" s="85">
        <f t="shared" si="4"/>
        <v>0</v>
      </c>
      <c r="V21" s="85">
        <f t="shared" si="25"/>
        <v>238.1</v>
      </c>
      <c r="W21" s="85">
        <f t="shared" si="26"/>
        <v>238.1</v>
      </c>
      <c r="X21" s="85">
        <f t="shared" si="5"/>
        <v>0</v>
      </c>
      <c r="Y21" s="85">
        <f t="shared" si="27"/>
        <v>273.65499999999997</v>
      </c>
      <c r="Z21" s="85">
        <f t="shared" si="23"/>
        <v>912.19179999999994</v>
      </c>
      <c r="AA21" s="87">
        <f t="shared" si="6"/>
        <v>0</v>
      </c>
      <c r="AB21" s="88">
        <f t="shared" si="7"/>
        <v>9121.8468000000012</v>
      </c>
      <c r="AC21" s="85">
        <f t="shared" si="8"/>
        <v>7697.9</v>
      </c>
      <c r="AD21" s="89">
        <f t="shared" si="9"/>
        <v>0.96999747983870965</v>
      </c>
      <c r="AE21" s="98">
        <v>7697.9</v>
      </c>
      <c r="AF21" s="99"/>
      <c r="AG21" s="98">
        <v>238.1</v>
      </c>
      <c r="AH21" s="99"/>
      <c r="AI21" s="98">
        <v>273.65499999999997</v>
      </c>
      <c r="AJ21" s="100">
        <v>912.19179999999994</v>
      </c>
      <c r="AK21" s="101"/>
      <c r="AL21" s="84">
        <f t="shared" si="10"/>
        <v>0</v>
      </c>
      <c r="AM21" s="85">
        <f t="shared" si="11"/>
        <v>0</v>
      </c>
      <c r="AN21" s="89" t="e">
        <f t="shared" si="12"/>
        <v>#DIV/0!</v>
      </c>
      <c r="AO21" s="98"/>
      <c r="AP21" s="99"/>
      <c r="AQ21" s="98"/>
      <c r="AR21" s="99"/>
      <c r="AS21" s="98"/>
      <c r="AT21" s="100"/>
      <c r="AU21" s="101"/>
      <c r="AV21" s="84">
        <f t="shared" si="13"/>
        <v>0</v>
      </c>
      <c r="AW21" s="85">
        <f t="shared" si="14"/>
        <v>0</v>
      </c>
      <c r="AX21" s="89" t="e">
        <f t="shared" si="15"/>
        <v>#DIV/0!</v>
      </c>
      <c r="AY21" s="76"/>
      <c r="AZ21" s="77"/>
      <c r="BA21" s="76"/>
      <c r="BB21" s="77"/>
      <c r="BC21" s="76"/>
      <c r="BD21" s="78"/>
      <c r="BE21" s="79"/>
      <c r="BF21" s="84">
        <f t="shared" si="16"/>
        <v>0</v>
      </c>
      <c r="BG21" s="85">
        <f t="shared" si="17"/>
        <v>0</v>
      </c>
      <c r="BH21" s="89" t="e">
        <f t="shared" si="18"/>
        <v>#DIV/0!</v>
      </c>
      <c r="BI21" s="76"/>
      <c r="BJ21" s="77"/>
      <c r="BK21" s="76"/>
      <c r="BL21" s="77"/>
      <c r="BM21" s="76"/>
      <c r="BN21" s="78"/>
      <c r="BO21" s="79"/>
      <c r="BP21" s="84">
        <f t="shared" si="19"/>
        <v>0</v>
      </c>
      <c r="BQ21" s="85">
        <f t="shared" si="20"/>
        <v>0</v>
      </c>
      <c r="BR21" s="89" t="e">
        <f t="shared" si="21"/>
        <v>#DIV/0!</v>
      </c>
      <c r="BS21" s="76"/>
      <c r="BT21" s="77"/>
      <c r="BU21" s="76"/>
      <c r="BV21" s="77"/>
      <c r="BW21" s="76"/>
      <c r="BX21" s="78"/>
      <c r="BY21" s="79"/>
      <c r="BZ21" s="81" t="str">
        <f>IF(Q21&lt;&gt;'Характеристика мероприятий'!K17,"Стоимость мероприятия не соответствует НМЦК","")</f>
        <v>Стоимость мероприятия не соответствует НМЦК</v>
      </c>
      <c r="CA21" s="82" t="str">
        <f>IFERROR(IF((VLOOKUP($B$2,справочники!N12:S101,2,FALSE()))&lt;AD21,"Нарушен ПУС 2026 г."," "),"")</f>
        <v xml:space="preserve"> </v>
      </c>
      <c r="CB21" s="82" t="str">
        <f>IFERROR(IF((VLOOKUP($B$2,справочники!N12:S101,3,FALSE()))&lt;AN21,"Нарушен ПУС 2027 г.",""),"")</f>
        <v/>
      </c>
      <c r="CC21" s="82" t="str">
        <f>IFERROR(IF((VLOOKUP($B$2,справочники!N12:S101,4,FALSE()))&lt;AX21,"Нарушен ПУС 2028 г.",""),"")</f>
        <v/>
      </c>
      <c r="CD21" s="82" t="str">
        <f>IFERROR(IF((VLOOKUP($B$2,справочники!N12:S101,5,FALSE()))&lt;BH21,"Нарушен ПУС 2029 г.",""),"")</f>
        <v/>
      </c>
      <c r="CE21" s="82" t="str">
        <f>IFERROR(IF((VLOOKUP($B$2,справочники!N12:S101,6,FALSE()))&lt;BR21,"Нарушен ПУС 2030 г.",""),"")</f>
        <v/>
      </c>
    </row>
    <row r="22" spans="1:83" ht="53.25" customHeight="1">
      <c r="A22" s="102">
        <v>13</v>
      </c>
      <c r="B22" s="61" t="s">
        <v>67</v>
      </c>
      <c r="C22" s="62" t="s">
        <v>68</v>
      </c>
      <c r="D22" s="61" t="s">
        <v>53</v>
      </c>
      <c r="E22" s="63" t="s">
        <v>54</v>
      </c>
      <c r="F22" s="64"/>
      <c r="G22" s="61" t="s">
        <v>55</v>
      </c>
      <c r="H22" s="61" t="s">
        <v>56</v>
      </c>
      <c r="I22" s="65"/>
      <c r="J22" s="61" t="s">
        <v>69</v>
      </c>
      <c r="K22" s="61" t="s">
        <v>70</v>
      </c>
      <c r="L22" s="61"/>
      <c r="M22" s="61"/>
      <c r="N22" s="83">
        <f t="shared" si="1"/>
        <v>0</v>
      </c>
      <c r="O22" s="67">
        <v>2026</v>
      </c>
      <c r="P22" s="68">
        <v>2026</v>
      </c>
      <c r="Q22" s="84">
        <f t="shared" si="2"/>
        <v>162881.60800000001</v>
      </c>
      <c r="R22" s="85">
        <f t="shared" si="3"/>
        <v>157995.15900000001</v>
      </c>
      <c r="S22" s="86">
        <f t="shared" si="22"/>
        <v>0.96999999533403436</v>
      </c>
      <c r="T22" s="85">
        <f t="shared" si="24"/>
        <v>157995.15900000001</v>
      </c>
      <c r="U22" s="85">
        <f t="shared" si="4"/>
        <v>0</v>
      </c>
      <c r="V22" s="85">
        <f t="shared" si="25"/>
        <v>4886.4489999999996</v>
      </c>
      <c r="W22" s="85">
        <f t="shared" si="26"/>
        <v>4886.4489999999996</v>
      </c>
      <c r="X22" s="85">
        <f t="shared" si="5"/>
        <v>0</v>
      </c>
      <c r="Y22" s="85">
        <f t="shared" si="27"/>
        <v>0</v>
      </c>
      <c r="Z22" s="85">
        <f t="shared" si="23"/>
        <v>0</v>
      </c>
      <c r="AA22" s="87">
        <f t="shared" si="6"/>
        <v>0</v>
      </c>
      <c r="AB22" s="88">
        <f t="shared" si="7"/>
        <v>162881.60800000001</v>
      </c>
      <c r="AC22" s="85">
        <f t="shared" si="8"/>
        <v>157995.15900000001</v>
      </c>
      <c r="AD22" s="89">
        <f t="shared" si="9"/>
        <v>0.96999999533403436</v>
      </c>
      <c r="AE22" s="98">
        <v>157995.15900000001</v>
      </c>
      <c r="AF22" s="99"/>
      <c r="AG22" s="98">
        <v>4886.4489999999996</v>
      </c>
      <c r="AH22" s="99"/>
      <c r="AI22" s="98"/>
      <c r="AJ22" s="100"/>
      <c r="AK22" s="101"/>
      <c r="AL22" s="84">
        <f t="shared" si="10"/>
        <v>0</v>
      </c>
      <c r="AM22" s="85">
        <f t="shared" si="11"/>
        <v>0</v>
      </c>
      <c r="AN22" s="89" t="e">
        <f t="shared" si="12"/>
        <v>#DIV/0!</v>
      </c>
      <c r="AO22" s="98"/>
      <c r="AP22" s="99"/>
      <c r="AQ22" s="98"/>
      <c r="AR22" s="99"/>
      <c r="AS22" s="98"/>
      <c r="AT22" s="100"/>
      <c r="AU22" s="101"/>
      <c r="AV22" s="84">
        <f t="shared" si="13"/>
        <v>0</v>
      </c>
      <c r="AW22" s="85">
        <f t="shared" si="14"/>
        <v>0</v>
      </c>
      <c r="AX22" s="89" t="e">
        <f t="shared" si="15"/>
        <v>#DIV/0!</v>
      </c>
      <c r="AY22" s="76"/>
      <c r="AZ22" s="77"/>
      <c r="BA22" s="76"/>
      <c r="BB22" s="77"/>
      <c r="BC22" s="76"/>
      <c r="BD22" s="78"/>
      <c r="BE22" s="79"/>
      <c r="BF22" s="84">
        <f t="shared" si="16"/>
        <v>0</v>
      </c>
      <c r="BG22" s="85">
        <f t="shared" si="17"/>
        <v>0</v>
      </c>
      <c r="BH22" s="89" t="e">
        <f t="shared" si="18"/>
        <v>#DIV/0!</v>
      </c>
      <c r="BI22" s="76"/>
      <c r="BJ22" s="77"/>
      <c r="BK22" s="76"/>
      <c r="BL22" s="77"/>
      <c r="BM22" s="76"/>
      <c r="BN22" s="78"/>
      <c r="BO22" s="79"/>
      <c r="BP22" s="84">
        <f t="shared" si="19"/>
        <v>0</v>
      </c>
      <c r="BQ22" s="85">
        <f t="shared" si="20"/>
        <v>0</v>
      </c>
      <c r="BR22" s="89" t="e">
        <f t="shared" si="21"/>
        <v>#DIV/0!</v>
      </c>
      <c r="BS22" s="76"/>
      <c r="BT22" s="77"/>
      <c r="BU22" s="76"/>
      <c r="BV22" s="77"/>
      <c r="BW22" s="76"/>
      <c r="BX22" s="78"/>
      <c r="BY22" s="79"/>
      <c r="BZ22" s="81" t="str">
        <f>IF(Q22&lt;&gt;'Характеристика мероприятий'!K19,"Стоимость мероприятия не соответствует НМЦК","")</f>
        <v/>
      </c>
      <c r="CA22" s="82" t="str">
        <f>IFERROR(IF((VLOOKUP($B$2,справочники!N14:S103,2,FALSE()))&lt;AD22,"Нарушен ПУС 2026 г."," "),"")</f>
        <v xml:space="preserve"> </v>
      </c>
      <c r="CB22" s="82" t="str">
        <f>IFERROR(IF((VLOOKUP($B$2,справочники!N14:S103,3,FALSE()))&lt;AN22,"Нарушен ПУС 2027 г.",""),"")</f>
        <v/>
      </c>
      <c r="CC22" s="82" t="str">
        <f>IFERROR(IF((VLOOKUP($B$2,справочники!N14:S103,4,FALSE()))&lt;AX22,"Нарушен ПУС 2028 г.",""),"")</f>
        <v/>
      </c>
      <c r="CD22" s="82" t="str">
        <f>IFERROR(IF((VLOOKUP($B$2,справочники!N14:S103,5,FALSE()))&lt;BH22,"Нарушен ПУС 2029 г.",""),"")</f>
        <v/>
      </c>
      <c r="CE22" s="82" t="str">
        <f>IFERROR(IF((VLOOKUP($B$2,справочники!N14:S103,6,FALSE()))&lt;BR22,"Нарушен ПУС 2030 г.",""),"")</f>
        <v/>
      </c>
    </row>
    <row r="23" spans="1:83" ht="108.6" customHeight="1">
      <c r="A23" s="102">
        <v>14</v>
      </c>
      <c r="B23" s="61" t="s">
        <v>71</v>
      </c>
      <c r="C23" s="62" t="s">
        <v>72</v>
      </c>
      <c r="D23" s="61" t="s">
        <v>53</v>
      </c>
      <c r="E23" s="63" t="s">
        <v>54</v>
      </c>
      <c r="F23" s="64"/>
      <c r="G23" s="61" t="s">
        <v>55</v>
      </c>
      <c r="H23" s="61" t="s">
        <v>56</v>
      </c>
      <c r="I23" s="65"/>
      <c r="J23" s="61" t="s">
        <v>73</v>
      </c>
      <c r="K23" s="61"/>
      <c r="L23" s="61" t="s">
        <v>74</v>
      </c>
      <c r="M23" s="61"/>
      <c r="N23" s="83">
        <f t="shared" si="1"/>
        <v>0</v>
      </c>
      <c r="O23" s="67">
        <v>2027</v>
      </c>
      <c r="P23" s="68">
        <v>2028</v>
      </c>
      <c r="Q23" s="84">
        <f t="shared" si="2"/>
        <v>95800</v>
      </c>
      <c r="R23" s="85">
        <f t="shared" si="3"/>
        <v>92926</v>
      </c>
      <c r="S23" s="86">
        <f t="shared" si="22"/>
        <v>0.97</v>
      </c>
      <c r="T23" s="85">
        <f t="shared" si="24"/>
        <v>92926</v>
      </c>
      <c r="U23" s="85">
        <f t="shared" si="4"/>
        <v>0</v>
      </c>
      <c r="V23" s="85">
        <f t="shared" si="25"/>
        <v>2874</v>
      </c>
      <c r="W23" s="85">
        <f t="shared" si="26"/>
        <v>2874</v>
      </c>
      <c r="X23" s="85">
        <f t="shared" si="5"/>
        <v>0</v>
      </c>
      <c r="Y23" s="85">
        <f t="shared" si="27"/>
        <v>0</v>
      </c>
      <c r="Z23" s="85">
        <f t="shared" si="23"/>
        <v>0</v>
      </c>
      <c r="AA23" s="87">
        <f t="shared" si="6"/>
        <v>0</v>
      </c>
      <c r="AB23" s="88">
        <f t="shared" si="7"/>
        <v>0</v>
      </c>
      <c r="AC23" s="85">
        <f t="shared" si="8"/>
        <v>0</v>
      </c>
      <c r="AD23" s="89" t="e">
        <f t="shared" si="9"/>
        <v>#DIV/0!</v>
      </c>
      <c r="AE23" s="98"/>
      <c r="AF23" s="99"/>
      <c r="AG23" s="98"/>
      <c r="AH23" s="99"/>
      <c r="AI23" s="98"/>
      <c r="AJ23" s="100"/>
      <c r="AK23" s="101"/>
      <c r="AL23" s="84">
        <f t="shared" si="10"/>
        <v>29000</v>
      </c>
      <c r="AM23" s="85">
        <f t="shared" si="11"/>
        <v>28130</v>
      </c>
      <c r="AN23" s="89">
        <f t="shared" si="12"/>
        <v>0.97</v>
      </c>
      <c r="AO23" s="98">
        <v>28130</v>
      </c>
      <c r="AP23" s="99"/>
      <c r="AQ23" s="98">
        <v>870</v>
      </c>
      <c r="AR23" s="99"/>
      <c r="AS23" s="98"/>
      <c r="AT23" s="100"/>
      <c r="AU23" s="101"/>
      <c r="AV23" s="84">
        <f t="shared" si="13"/>
        <v>30134</v>
      </c>
      <c r="AW23" s="85">
        <v>28130</v>
      </c>
      <c r="AX23" s="89">
        <f t="shared" si="15"/>
        <v>0.93349704652551935</v>
      </c>
      <c r="AY23" s="76">
        <v>64796</v>
      </c>
      <c r="AZ23" s="77"/>
      <c r="BA23" s="76">
        <v>2004</v>
      </c>
      <c r="BB23" s="77"/>
      <c r="BC23" s="76"/>
      <c r="BD23" s="78"/>
      <c r="BE23" s="79"/>
      <c r="BF23" s="84">
        <f t="shared" si="16"/>
        <v>0</v>
      </c>
      <c r="BG23" s="85">
        <f t="shared" si="17"/>
        <v>0</v>
      </c>
      <c r="BH23" s="89" t="e">
        <f t="shared" si="18"/>
        <v>#DIV/0!</v>
      </c>
      <c r="BI23" s="76"/>
      <c r="BJ23" s="77"/>
      <c r="BK23" s="76"/>
      <c r="BL23" s="77"/>
      <c r="BM23" s="76"/>
      <c r="BN23" s="78"/>
      <c r="BO23" s="79"/>
      <c r="BP23" s="84">
        <f t="shared" si="19"/>
        <v>0</v>
      </c>
      <c r="BQ23" s="85">
        <f t="shared" si="20"/>
        <v>0</v>
      </c>
      <c r="BR23" s="89" t="e">
        <f t="shared" si="21"/>
        <v>#DIV/0!</v>
      </c>
      <c r="BS23" s="76"/>
      <c r="BT23" s="77"/>
      <c r="BU23" s="76"/>
      <c r="BV23" s="77"/>
      <c r="BW23" s="76"/>
      <c r="BX23" s="78"/>
      <c r="BY23" s="79"/>
      <c r="BZ23" s="81" t="str">
        <f>IF(Q23&lt;&gt;'Характеристика мероприятий'!K20,"Стоимость мероприятия не соответствует НМЦК","")</f>
        <v>Стоимость мероприятия не соответствует НМЦК</v>
      </c>
      <c r="CA23" s="82" t="str">
        <f>IFERROR(IF((VLOOKUP($B$2,справочники!N15:S104,2,FALSE()))&lt;AD23,"Нарушен ПУС 2026 г."," "),"")</f>
        <v/>
      </c>
      <c r="CB23" s="82" t="str">
        <f>IFERROR(IF((VLOOKUP($B$2,справочники!N15:S104,3,FALSE()))&lt;AN23,"Нарушен ПУС 2027 г.",""),"")</f>
        <v/>
      </c>
      <c r="CC23" s="82" t="str">
        <f>IFERROR(IF((VLOOKUP($B$2,справочники!N15:S104,4,FALSE()))&lt;AX23,"Нарушен ПУС 2028 г.",""),"")</f>
        <v/>
      </c>
      <c r="CD23" s="82" t="str">
        <f>IFERROR(IF((VLOOKUP($B$2,справочники!N15:S104,5,FALSE()))&lt;BH23,"Нарушен ПУС 2029 г.",""),"")</f>
        <v/>
      </c>
      <c r="CE23" s="82" t="str">
        <f>IFERROR(IF((VLOOKUP($B$2,справочники!N15:S104,6,FALSE()))&lt;BR23,"Нарушен ПУС 2030 г.",""),"")</f>
        <v/>
      </c>
    </row>
    <row r="24" spans="1:83" ht="96" customHeight="1">
      <c r="A24" s="102">
        <v>16</v>
      </c>
      <c r="B24" s="61" t="s">
        <v>76</v>
      </c>
      <c r="C24" s="62" t="s">
        <v>77</v>
      </c>
      <c r="D24" s="61" t="s">
        <v>53</v>
      </c>
      <c r="E24" s="63" t="s">
        <v>54</v>
      </c>
      <c r="F24" s="64"/>
      <c r="G24" s="61" t="s">
        <v>55</v>
      </c>
      <c r="H24" s="61" t="s">
        <v>56</v>
      </c>
      <c r="I24" s="65"/>
      <c r="J24" s="61"/>
      <c r="K24" s="61" t="s">
        <v>82</v>
      </c>
      <c r="L24" s="61" t="s">
        <v>1000</v>
      </c>
      <c r="M24" s="61"/>
      <c r="N24" s="83">
        <f t="shared" si="1"/>
        <v>20000</v>
      </c>
      <c r="O24" s="67">
        <v>2028</v>
      </c>
      <c r="P24" s="68">
        <v>2030</v>
      </c>
      <c r="Q24" s="84">
        <f t="shared" si="2"/>
        <v>43100</v>
      </c>
      <c r="R24" s="85">
        <f t="shared" si="3"/>
        <v>14259</v>
      </c>
      <c r="S24" s="86">
        <f t="shared" si="22"/>
        <v>0.97</v>
      </c>
      <c r="T24" s="85">
        <f t="shared" si="24"/>
        <v>14259</v>
      </c>
      <c r="U24" s="85">
        <f t="shared" si="4"/>
        <v>0</v>
      </c>
      <c r="V24" s="85">
        <f t="shared" si="25"/>
        <v>441</v>
      </c>
      <c r="W24" s="85">
        <f t="shared" si="26"/>
        <v>441</v>
      </c>
      <c r="X24" s="85">
        <f t="shared" si="5"/>
        <v>0</v>
      </c>
      <c r="Y24" s="85">
        <f t="shared" si="27"/>
        <v>8400</v>
      </c>
      <c r="Z24" s="85">
        <f t="shared" si="23"/>
        <v>20000</v>
      </c>
      <c r="AA24" s="87">
        <f t="shared" si="6"/>
        <v>0</v>
      </c>
      <c r="AB24" s="88">
        <f t="shared" si="7"/>
        <v>0</v>
      </c>
      <c r="AC24" s="85">
        <f t="shared" si="8"/>
        <v>0</v>
      </c>
      <c r="AD24" s="89" t="e">
        <f t="shared" si="9"/>
        <v>#DIV/0!</v>
      </c>
      <c r="AE24" s="98"/>
      <c r="AF24" s="99"/>
      <c r="AG24" s="98"/>
      <c r="AH24" s="99"/>
      <c r="AI24" s="98"/>
      <c r="AJ24" s="100"/>
      <c r="AK24" s="101"/>
      <c r="AL24" s="84">
        <f t="shared" si="10"/>
        <v>0</v>
      </c>
      <c r="AM24" s="85">
        <f t="shared" si="11"/>
        <v>0</v>
      </c>
      <c r="AN24" s="89" t="e">
        <f t="shared" si="12"/>
        <v>#DIV/0!</v>
      </c>
      <c r="AO24" s="98"/>
      <c r="AP24" s="99"/>
      <c r="AQ24" s="98"/>
      <c r="AR24" s="99"/>
      <c r="AS24" s="98"/>
      <c r="AT24" s="100"/>
      <c r="AU24" s="101"/>
      <c r="AV24" s="84">
        <f t="shared" si="13"/>
        <v>10000</v>
      </c>
      <c r="AW24" s="85">
        <f>AY24+AZ24</f>
        <v>4753</v>
      </c>
      <c r="AX24" s="89">
        <f t="shared" si="15"/>
        <v>0.97</v>
      </c>
      <c r="AY24" s="76">
        <v>4753</v>
      </c>
      <c r="AZ24" s="77"/>
      <c r="BA24" s="76">
        <v>147</v>
      </c>
      <c r="BB24" s="77"/>
      <c r="BC24" s="76">
        <v>100</v>
      </c>
      <c r="BD24" s="78">
        <v>5000</v>
      </c>
      <c r="BE24" s="79"/>
      <c r="BF24" s="84">
        <f t="shared" si="16"/>
        <v>10000</v>
      </c>
      <c r="BG24" s="85">
        <f t="shared" si="17"/>
        <v>4753</v>
      </c>
      <c r="BH24" s="89">
        <f t="shared" si="18"/>
        <v>0.97</v>
      </c>
      <c r="BI24" s="76">
        <v>4753</v>
      </c>
      <c r="BJ24" s="77"/>
      <c r="BK24" s="76">
        <v>147</v>
      </c>
      <c r="BL24" s="77"/>
      <c r="BM24" s="76">
        <v>100</v>
      </c>
      <c r="BN24" s="78">
        <v>5000</v>
      </c>
      <c r="BO24" s="79"/>
      <c r="BP24" s="84">
        <f t="shared" si="19"/>
        <v>23100</v>
      </c>
      <c r="BQ24" s="85">
        <f t="shared" si="20"/>
        <v>4753</v>
      </c>
      <c r="BR24" s="89">
        <f t="shared" si="21"/>
        <v>0.97</v>
      </c>
      <c r="BS24" s="76">
        <v>4753</v>
      </c>
      <c r="BT24" s="77"/>
      <c r="BU24" s="76">
        <v>147</v>
      </c>
      <c r="BV24" s="77"/>
      <c r="BW24" s="76">
        <v>8200</v>
      </c>
      <c r="BX24" s="78">
        <v>10000</v>
      </c>
      <c r="BY24" s="79"/>
      <c r="BZ24" s="81" t="str">
        <f>IF(Q24&lt;&gt;'Характеристика мероприятий'!K22,"Стоимость мероприятия не соответствует НМЦК","")</f>
        <v/>
      </c>
      <c r="CA24" s="82" t="str">
        <f>IFERROR(IF((VLOOKUP($B$2,справочники!N17:S106,2,FALSE()))&lt;AD24,"Нарушен ПУС 2026 г."," "),"")</f>
        <v/>
      </c>
      <c r="CB24" s="82" t="str">
        <f>IFERROR(IF((VLOOKUP($B$2,справочники!N17:S106,3,FALSE()))&lt;AN24,"Нарушен ПУС 2027 г.",""),"")</f>
        <v/>
      </c>
      <c r="CC24" s="82" t="str">
        <f>IFERROR(IF((VLOOKUP($B$2,справочники!N17:S106,4,FALSE()))&lt;AX24,"Нарушен ПУС 2028 г.",""),"")</f>
        <v/>
      </c>
      <c r="CD24" s="82" t="str">
        <f>IFERROR(IF((VLOOKUP($B$2,справочники!N17:S106,5,FALSE()))&lt;BH24,"Нарушен ПУС 2029 г.",""),"")</f>
        <v/>
      </c>
      <c r="CE24" s="82" t="str">
        <f>IFERROR(IF((VLOOKUP($B$2,справочники!N17:S106,6,FALSE()))&lt;BR24,"Нарушен ПУС 2030 г.",""),"")</f>
        <v/>
      </c>
    </row>
    <row r="25" spans="1:83" ht="53.25" customHeight="1">
      <c r="A25" s="102">
        <v>17</v>
      </c>
      <c r="B25" s="61" t="s">
        <v>76</v>
      </c>
      <c r="C25" s="62" t="s">
        <v>79</v>
      </c>
      <c r="D25" s="61" t="s">
        <v>53</v>
      </c>
      <c r="E25" s="63" t="s">
        <v>54</v>
      </c>
      <c r="F25" s="64"/>
      <c r="G25" s="61" t="s">
        <v>55</v>
      </c>
      <c r="H25" s="61" t="s">
        <v>56</v>
      </c>
      <c r="I25" s="65"/>
      <c r="J25" s="61" t="s">
        <v>57</v>
      </c>
      <c r="K25" s="61" t="s">
        <v>78</v>
      </c>
      <c r="L25" s="61"/>
      <c r="M25" s="61"/>
      <c r="N25" s="83">
        <f t="shared" si="1"/>
        <v>15000</v>
      </c>
      <c r="O25" s="67">
        <v>2028</v>
      </c>
      <c r="P25" s="68">
        <v>2028</v>
      </c>
      <c r="Q25" s="84">
        <f t="shared" si="2"/>
        <v>30000</v>
      </c>
      <c r="R25" s="85">
        <f t="shared" si="3"/>
        <v>14259</v>
      </c>
      <c r="S25" s="86">
        <f t="shared" si="22"/>
        <v>0.97</v>
      </c>
      <c r="T25" s="85">
        <f t="shared" si="24"/>
        <v>14259</v>
      </c>
      <c r="U25" s="85">
        <f t="shared" si="4"/>
        <v>0</v>
      </c>
      <c r="V25" s="85">
        <f t="shared" si="25"/>
        <v>441</v>
      </c>
      <c r="W25" s="85">
        <f t="shared" si="26"/>
        <v>441</v>
      </c>
      <c r="X25" s="85">
        <f t="shared" si="5"/>
        <v>0</v>
      </c>
      <c r="Y25" s="85">
        <f t="shared" si="27"/>
        <v>300</v>
      </c>
      <c r="Z25" s="85">
        <f t="shared" si="23"/>
        <v>15000</v>
      </c>
      <c r="AA25" s="87">
        <f t="shared" si="6"/>
        <v>0</v>
      </c>
      <c r="AB25" s="88">
        <f t="shared" si="7"/>
        <v>0</v>
      </c>
      <c r="AC25" s="85">
        <f t="shared" si="8"/>
        <v>0</v>
      </c>
      <c r="AD25" s="89" t="e">
        <f t="shared" si="9"/>
        <v>#DIV/0!</v>
      </c>
      <c r="AE25" s="98"/>
      <c r="AF25" s="99"/>
      <c r="AG25" s="98"/>
      <c r="AH25" s="99"/>
      <c r="AI25" s="98"/>
      <c r="AJ25" s="100"/>
      <c r="AK25" s="101"/>
      <c r="AL25" s="84">
        <f t="shared" si="10"/>
        <v>0</v>
      </c>
      <c r="AM25" s="85">
        <f t="shared" si="11"/>
        <v>0</v>
      </c>
      <c r="AN25" s="89" t="e">
        <f t="shared" si="12"/>
        <v>#DIV/0!</v>
      </c>
      <c r="AO25" s="98"/>
      <c r="AP25" s="99"/>
      <c r="AQ25" s="98"/>
      <c r="AR25" s="99"/>
      <c r="AS25" s="98"/>
      <c r="AT25" s="100"/>
      <c r="AU25" s="101"/>
      <c r="AV25" s="84">
        <f t="shared" si="13"/>
        <v>10000</v>
      </c>
      <c r="AW25" s="85">
        <f>AY25+AZ25</f>
        <v>4753</v>
      </c>
      <c r="AX25" s="89">
        <f t="shared" si="15"/>
        <v>0.97</v>
      </c>
      <c r="AY25" s="76">
        <v>4753</v>
      </c>
      <c r="AZ25" s="77"/>
      <c r="BA25" s="76">
        <v>147</v>
      </c>
      <c r="BB25" s="77"/>
      <c r="BC25" s="76">
        <v>100</v>
      </c>
      <c r="BD25" s="78">
        <v>5000</v>
      </c>
      <c r="BE25" s="79"/>
      <c r="BF25" s="84">
        <f t="shared" si="16"/>
        <v>10000</v>
      </c>
      <c r="BG25" s="85">
        <f t="shared" si="17"/>
        <v>4753</v>
      </c>
      <c r="BH25" s="89">
        <f t="shared" si="18"/>
        <v>0.97</v>
      </c>
      <c r="BI25" s="76">
        <v>4753</v>
      </c>
      <c r="BJ25" s="77"/>
      <c r="BK25" s="76">
        <v>147</v>
      </c>
      <c r="BL25" s="77"/>
      <c r="BM25" s="76">
        <v>100</v>
      </c>
      <c r="BN25" s="78">
        <v>5000</v>
      </c>
      <c r="BO25" s="79"/>
      <c r="BP25" s="84">
        <f t="shared" si="19"/>
        <v>10000</v>
      </c>
      <c r="BQ25" s="85">
        <f t="shared" si="20"/>
        <v>4753</v>
      </c>
      <c r="BR25" s="89">
        <f t="shared" si="21"/>
        <v>0.97</v>
      </c>
      <c r="BS25" s="76">
        <v>4753</v>
      </c>
      <c r="BT25" s="77"/>
      <c r="BU25" s="76">
        <v>147</v>
      </c>
      <c r="BV25" s="77"/>
      <c r="BW25" s="76">
        <v>100</v>
      </c>
      <c r="BX25" s="78">
        <v>5000</v>
      </c>
      <c r="BY25" s="79"/>
      <c r="BZ25" s="81" t="str">
        <f>IF(Q25&lt;&gt;'Характеристика мероприятий'!K23,"Стоимость мероприятия не соответствует НМЦК","")</f>
        <v/>
      </c>
      <c r="CA25" s="82" t="str">
        <f>IFERROR(IF((VLOOKUP($B$2,справочники!N18:S107,2,FALSE()))&lt;AD25,"Нарушен ПУС 2026 г."," "),"")</f>
        <v/>
      </c>
      <c r="CB25" s="82" t="str">
        <f>IFERROR(IF((VLOOKUP($B$2,справочники!N18:S107,3,FALSE()))&lt;AN25,"Нарушен ПУС 2027 г.",""),"")</f>
        <v/>
      </c>
      <c r="CC25" s="82" t="str">
        <f>IFERROR(IF((VLOOKUP($B$2,справочники!N18:S107,4,FALSE()))&lt;AX25,"Нарушен ПУС 2028 г.",""),"")</f>
        <v/>
      </c>
      <c r="CD25" s="82" t="str">
        <f>IFERROR(IF((VLOOKUP($B$2,справочники!N18:S107,5,FALSE()))&lt;BH25,"Нарушен ПУС 2029 г.",""),"")</f>
        <v/>
      </c>
      <c r="CE25" s="82" t="str">
        <f>IFERROR(IF((VLOOKUP($B$2,справочники!N18:S107,6,FALSE()))&lt;BR25,"Нарушен ПУС 2030 г.",""),"")</f>
        <v/>
      </c>
    </row>
    <row r="26" spans="1:83" ht="53.25" customHeight="1">
      <c r="A26" s="102">
        <v>18</v>
      </c>
      <c r="B26" s="61" t="s">
        <v>76</v>
      </c>
      <c r="C26" s="62" t="s">
        <v>80</v>
      </c>
      <c r="D26" s="61" t="s">
        <v>53</v>
      </c>
      <c r="E26" s="63" t="s">
        <v>54</v>
      </c>
      <c r="F26" s="64"/>
      <c r="G26" s="61" t="s">
        <v>55</v>
      </c>
      <c r="H26" s="61" t="s">
        <v>56</v>
      </c>
      <c r="I26" s="65"/>
      <c r="J26" s="61" t="s">
        <v>81</v>
      </c>
      <c r="K26" s="61" t="s">
        <v>82</v>
      </c>
      <c r="L26" s="61"/>
      <c r="M26" s="61"/>
      <c r="N26" s="83">
        <f t="shared" si="1"/>
        <v>0</v>
      </c>
      <c r="O26" s="67">
        <v>2029</v>
      </c>
      <c r="P26" s="68">
        <v>2030</v>
      </c>
      <c r="Q26" s="84">
        <f t="shared" si="2"/>
        <v>22000</v>
      </c>
      <c r="R26" s="85">
        <v>19140</v>
      </c>
      <c r="S26" s="86">
        <f t="shared" si="22"/>
        <v>0.91578947368421049</v>
      </c>
      <c r="T26" s="85">
        <f t="shared" si="24"/>
        <v>19140</v>
      </c>
      <c r="U26" s="85">
        <f t="shared" si="4"/>
        <v>0</v>
      </c>
      <c r="V26" s="85">
        <f t="shared" si="25"/>
        <v>1760</v>
      </c>
      <c r="W26" s="85">
        <f t="shared" si="26"/>
        <v>1760</v>
      </c>
      <c r="X26" s="85">
        <f t="shared" si="5"/>
        <v>0</v>
      </c>
      <c r="Y26" s="85">
        <f t="shared" si="27"/>
        <v>1100</v>
      </c>
      <c r="Z26" s="85">
        <f t="shared" si="23"/>
        <v>0</v>
      </c>
      <c r="AA26" s="87">
        <f t="shared" si="6"/>
        <v>0</v>
      </c>
      <c r="AB26" s="88">
        <f t="shared" si="7"/>
        <v>0</v>
      </c>
      <c r="AC26" s="85">
        <f t="shared" si="8"/>
        <v>0</v>
      </c>
      <c r="AD26" s="89" t="e">
        <f t="shared" si="9"/>
        <v>#DIV/0!</v>
      </c>
      <c r="AE26" s="98"/>
      <c r="AF26" s="99"/>
      <c r="AG26" s="98"/>
      <c r="AH26" s="99"/>
      <c r="AI26" s="98"/>
      <c r="AJ26" s="100"/>
      <c r="AK26" s="101"/>
      <c r="AL26" s="84">
        <f t="shared" si="10"/>
        <v>0</v>
      </c>
      <c r="AM26" s="85">
        <f t="shared" si="11"/>
        <v>0</v>
      </c>
      <c r="AN26" s="89" t="e">
        <f t="shared" si="12"/>
        <v>#DIV/0!</v>
      </c>
      <c r="AO26" s="98"/>
      <c r="AP26" s="99"/>
      <c r="AQ26" s="98"/>
      <c r="AR26" s="99"/>
      <c r="AS26" s="98"/>
      <c r="AT26" s="100"/>
      <c r="AU26" s="101"/>
      <c r="AV26" s="84">
        <f t="shared" si="13"/>
        <v>0</v>
      </c>
      <c r="AW26" s="85">
        <f>AY26+AZ26</f>
        <v>0</v>
      </c>
      <c r="AX26" s="89" t="e">
        <f t="shared" si="15"/>
        <v>#DIV/0!</v>
      </c>
      <c r="AY26" s="76"/>
      <c r="AZ26" s="77"/>
      <c r="BA26" s="76"/>
      <c r="BB26" s="77"/>
      <c r="BC26" s="76"/>
      <c r="BD26" s="78"/>
      <c r="BE26" s="79"/>
      <c r="BF26" s="84">
        <f t="shared" si="16"/>
        <v>22000</v>
      </c>
      <c r="BG26" s="85">
        <f t="shared" si="17"/>
        <v>19140</v>
      </c>
      <c r="BH26" s="89">
        <f t="shared" si="18"/>
        <v>0.91578947368421049</v>
      </c>
      <c r="BI26" s="76">
        <v>19140</v>
      </c>
      <c r="BJ26" s="77"/>
      <c r="BK26" s="76">
        <v>1760</v>
      </c>
      <c r="BL26" s="77"/>
      <c r="BM26" s="76">
        <v>1100</v>
      </c>
      <c r="BN26" s="78">
        <v>0</v>
      </c>
      <c r="BO26" s="79"/>
      <c r="BP26" s="84">
        <f t="shared" si="19"/>
        <v>0</v>
      </c>
      <c r="BQ26" s="85">
        <f t="shared" si="20"/>
        <v>0</v>
      </c>
      <c r="BR26" s="89" t="e">
        <f t="shared" si="21"/>
        <v>#DIV/0!</v>
      </c>
      <c r="BS26" s="76"/>
      <c r="BT26" s="77"/>
      <c r="BU26" s="76"/>
      <c r="BV26" s="77"/>
      <c r="BW26" s="76"/>
      <c r="BX26" s="78"/>
      <c r="BY26" s="79"/>
      <c r="BZ26" s="81" t="str">
        <f>IF(Q26&lt;&gt;'Характеристика мероприятий'!K24,"Стоимость мероприятия не соответствует НМЦК","")</f>
        <v/>
      </c>
      <c r="CA26" s="82" t="str">
        <f>IFERROR(IF((VLOOKUP($B$2,справочники!N19:S108,2,FALSE()))&lt;AD26,"Нарушен ПУС 2026 г."," "),"")</f>
        <v/>
      </c>
      <c r="CB26" s="82" t="str">
        <f>IFERROR(IF((VLOOKUP($B$2,справочники!N19:S108,3,FALSE()))&lt;AN26,"Нарушен ПУС 2027 г.",""),"")</f>
        <v/>
      </c>
      <c r="CC26" s="82" t="str">
        <f>IFERROR(IF((VLOOKUP($B$2,справочники!N19:S108,4,FALSE()))&lt;AX26,"Нарушен ПУС 2028 г.",""),"")</f>
        <v/>
      </c>
      <c r="CD26" s="82" t="str">
        <f>IFERROR(IF((VLOOKUP($B$2,справочники!N19:S108,5,FALSE()))&lt;BH26,"Нарушен ПУС 2029 г.",""),"")</f>
        <v/>
      </c>
      <c r="CE26" s="82" t="str">
        <f>IFERROR(IF((VLOOKUP($B$2,справочники!N19:S108,6,FALSE()))&lt;BR26,"Нарушен ПУС 2030 г.",""),"")</f>
        <v/>
      </c>
    </row>
    <row r="27" spans="1:83" ht="53.25" customHeight="1">
      <c r="A27" s="102">
        <v>19</v>
      </c>
      <c r="B27" s="61" t="s">
        <v>51</v>
      </c>
      <c r="C27" s="62" t="s">
        <v>987</v>
      </c>
      <c r="D27" s="61" t="s">
        <v>53</v>
      </c>
      <c r="E27" s="63" t="s">
        <v>54</v>
      </c>
      <c r="F27" s="64"/>
      <c r="G27" s="61" t="s">
        <v>55</v>
      </c>
      <c r="H27" s="61" t="s">
        <v>56</v>
      </c>
      <c r="I27" s="65"/>
      <c r="J27" s="61" t="s">
        <v>57</v>
      </c>
      <c r="K27" s="61" t="s">
        <v>58</v>
      </c>
      <c r="L27" s="61"/>
      <c r="M27" s="61"/>
      <c r="N27" s="83">
        <v>0</v>
      </c>
      <c r="O27" s="67">
        <v>2029</v>
      </c>
      <c r="P27" s="67">
        <v>2029</v>
      </c>
      <c r="Q27" s="84">
        <f t="shared" si="2"/>
        <v>16044.22077</v>
      </c>
      <c r="R27" s="85">
        <f>T27</f>
        <v>14317.86262</v>
      </c>
      <c r="S27" s="86">
        <f>S26</f>
        <v>0.91578947368421049</v>
      </c>
      <c r="T27" s="85">
        <f>AE27</f>
        <v>14317.86262</v>
      </c>
      <c r="U27" s="85"/>
      <c r="V27" s="85">
        <f>AG27</f>
        <v>442.82049000000001</v>
      </c>
      <c r="W27" s="85">
        <f>AG27</f>
        <v>442.82049000000001</v>
      </c>
      <c r="X27" s="85"/>
      <c r="Y27" s="85">
        <f>AI27</f>
        <v>481.32661999999999</v>
      </c>
      <c r="Z27" s="85">
        <f>AJ27</f>
        <v>802.21104000000003</v>
      </c>
      <c r="AA27" s="87"/>
      <c r="AB27" s="88"/>
      <c r="AC27" s="85"/>
      <c r="AD27" s="89"/>
      <c r="AE27" s="98">
        <v>14317.86262</v>
      </c>
      <c r="AF27" s="99"/>
      <c r="AG27" s="98">
        <v>442.82049000000001</v>
      </c>
      <c r="AH27" s="99"/>
      <c r="AI27" s="98">
        <v>481.32661999999999</v>
      </c>
      <c r="AJ27" s="100">
        <v>802.21104000000003</v>
      </c>
      <c r="AK27" s="101"/>
      <c r="AL27" s="84"/>
      <c r="AM27" s="85"/>
      <c r="AN27" s="89"/>
      <c r="AO27" s="98"/>
      <c r="AP27" s="99"/>
      <c r="AQ27" s="98"/>
      <c r="AR27" s="99"/>
      <c r="AS27" s="98"/>
      <c r="AT27" s="100"/>
      <c r="AU27" s="101"/>
      <c r="AV27" s="84"/>
      <c r="AW27" s="85"/>
      <c r="AX27" s="89"/>
      <c r="AY27" s="76"/>
      <c r="AZ27" s="77"/>
      <c r="BA27" s="76"/>
      <c r="BB27" s="77"/>
      <c r="BC27" s="76"/>
      <c r="BD27" s="78"/>
      <c r="BE27" s="79"/>
      <c r="BF27" s="84"/>
      <c r="BG27" s="85"/>
      <c r="BH27" s="89"/>
      <c r="BI27" s="76"/>
      <c r="BJ27" s="77"/>
      <c r="BK27" s="76"/>
      <c r="BL27" s="77"/>
      <c r="BM27" s="76"/>
      <c r="BN27" s="78"/>
      <c r="BO27" s="79"/>
      <c r="BP27" s="84"/>
      <c r="BQ27" s="85"/>
      <c r="BR27" s="89"/>
      <c r="BS27" s="76"/>
      <c r="BT27" s="77"/>
      <c r="BU27" s="76"/>
      <c r="BV27" s="77"/>
      <c r="BW27" s="76"/>
      <c r="BX27" s="78"/>
      <c r="BY27" s="79"/>
      <c r="BZ27" s="81"/>
      <c r="CA27" s="82"/>
      <c r="CB27" s="82"/>
      <c r="CC27" s="82"/>
      <c r="CD27" s="82"/>
      <c r="CE27" s="82"/>
    </row>
    <row r="28" spans="1:83" ht="53.25" customHeight="1">
      <c r="A28" s="102">
        <v>20</v>
      </c>
      <c r="B28" s="61" t="s">
        <v>61</v>
      </c>
      <c r="C28" s="62" t="s">
        <v>989</v>
      </c>
      <c r="D28" s="61" t="s">
        <v>53</v>
      </c>
      <c r="E28" s="63" t="s">
        <v>54</v>
      </c>
      <c r="F28" s="64"/>
      <c r="G28" s="61" t="s">
        <v>55</v>
      </c>
      <c r="H28" s="61" t="s">
        <v>56</v>
      </c>
      <c r="I28" s="65"/>
      <c r="J28" s="61" t="s">
        <v>83</v>
      </c>
      <c r="K28" s="61" t="s">
        <v>84</v>
      </c>
      <c r="L28" s="61"/>
      <c r="M28" s="61"/>
      <c r="N28" s="83">
        <f t="shared" ref="N28:N59" si="28">U28+Z28</f>
        <v>0</v>
      </c>
      <c r="O28" s="67">
        <v>2029</v>
      </c>
      <c r="P28" s="68">
        <v>2029</v>
      </c>
      <c r="Q28" s="84">
        <f t="shared" si="2"/>
        <v>15000</v>
      </c>
      <c r="R28" s="85">
        <f t="shared" ref="R28:R59" si="29">T28+U28</f>
        <v>14113.5</v>
      </c>
      <c r="S28" s="86">
        <f t="shared" ref="S28:S59" si="30">R28/(R28+W28+X28)</f>
        <v>0.97</v>
      </c>
      <c r="T28" s="85">
        <f t="shared" ref="T28:T59" si="31">AE28+AO28+AY28+BI28+BS28</f>
        <v>14113.5</v>
      </c>
      <c r="U28" s="85">
        <f t="shared" ref="U28:U59" si="32">AF28+AP28+AZ28+BJ28+BT28</f>
        <v>0</v>
      </c>
      <c r="V28" s="85">
        <f t="shared" ref="V28:V59" si="33">W28+X28</f>
        <v>436.5</v>
      </c>
      <c r="W28" s="85">
        <f t="shared" ref="W28:W59" si="34">AG28+AQ28+BA28+BK28+BU28</f>
        <v>436.5</v>
      </c>
      <c r="X28" s="85">
        <f t="shared" ref="X28:X59" si="35">AH28+AR28+BB28+BL28+BV28</f>
        <v>0</v>
      </c>
      <c r="Y28" s="85">
        <f t="shared" ref="Y28:Y59" si="36">AI28+AS28+BC28+BM28+BW28</f>
        <v>450</v>
      </c>
      <c r="Z28" s="85">
        <f t="shared" ref="Z28:Z59" si="37">AJ28+AT28+BD28+BN28+BX28</f>
        <v>0</v>
      </c>
      <c r="AA28" s="87">
        <f t="shared" ref="AA28:AA59" si="38">AK28+AU28+BE28+BO28+BY28</f>
        <v>0</v>
      </c>
      <c r="AB28" s="88">
        <f t="shared" ref="AB28:AB59" si="39">AC28+AG28+AI28+AJ28+AH28</f>
        <v>0</v>
      </c>
      <c r="AC28" s="85">
        <f t="shared" ref="AC28:AC59" si="40">AE28+AF28</f>
        <v>0</v>
      </c>
      <c r="AD28" s="89" t="e">
        <f t="shared" ref="AD28:AD59" si="41">AC28/(AC28+AG28)</f>
        <v>#DIV/0!</v>
      </c>
      <c r="AE28" s="98"/>
      <c r="AF28" s="99"/>
      <c r="AG28" s="98"/>
      <c r="AH28" s="99"/>
      <c r="AI28" s="98"/>
      <c r="AJ28" s="100"/>
      <c r="AK28" s="101"/>
      <c r="AL28" s="84">
        <f t="shared" ref="AL28:AL59" si="42">AM28+AQ28+AS28+AT28+AR28</f>
        <v>0</v>
      </c>
      <c r="AM28" s="85">
        <f t="shared" ref="AM28:AM59" si="43">AO28+AP28</f>
        <v>0</v>
      </c>
      <c r="AN28" s="89" t="e">
        <f t="shared" ref="AN28:AN59" si="44">AM28/(AM28+AQ28)</f>
        <v>#DIV/0!</v>
      </c>
      <c r="AO28" s="98"/>
      <c r="AP28" s="99"/>
      <c r="AQ28" s="98"/>
      <c r="AR28" s="99"/>
      <c r="AS28" s="98"/>
      <c r="AT28" s="100"/>
      <c r="AU28" s="101"/>
      <c r="AV28" s="84">
        <f t="shared" ref="AV28:AV59" si="45">AW28+BA28+BC28+BD28+BB28</f>
        <v>0</v>
      </c>
      <c r="AW28" s="85">
        <f t="shared" ref="AW28:AW59" si="46">AY28+AZ28</f>
        <v>0</v>
      </c>
      <c r="AX28" s="89" t="e">
        <f t="shared" ref="AX28:AX59" si="47">AW28/(AW28+BA28)</f>
        <v>#DIV/0!</v>
      </c>
      <c r="AY28" s="76"/>
      <c r="AZ28" s="77"/>
      <c r="BA28" s="76"/>
      <c r="BB28" s="77"/>
      <c r="BC28" s="76"/>
      <c r="BD28" s="78"/>
      <c r="BE28" s="79"/>
      <c r="BF28" s="84">
        <f t="shared" ref="BF28:BF59" si="48">BG28+BK28+BM28+BN28+BL28</f>
        <v>15000</v>
      </c>
      <c r="BG28" s="85">
        <f t="shared" ref="BG28:BG59" si="49">BI28+BJ28</f>
        <v>14113.5</v>
      </c>
      <c r="BH28" s="89">
        <f t="shared" ref="BH28:BH59" si="50">BG28/(BG28+BK28)</f>
        <v>0.97</v>
      </c>
      <c r="BI28" s="76">
        <v>14113.5</v>
      </c>
      <c r="BJ28" s="77"/>
      <c r="BK28" s="76">
        <v>436.5</v>
      </c>
      <c r="BL28" s="77"/>
      <c r="BM28" s="76">
        <v>450</v>
      </c>
      <c r="BN28" s="78"/>
      <c r="BO28" s="79"/>
      <c r="BP28" s="84">
        <f t="shared" ref="BP28:BP59" si="51">BQ28+BU28+BW28+BX28+BV28</f>
        <v>0</v>
      </c>
      <c r="BQ28" s="85">
        <f t="shared" ref="BQ28:BQ59" si="52">BS28+BT28</f>
        <v>0</v>
      </c>
      <c r="BR28" s="89" t="e">
        <f t="shared" ref="BR28:BR59" si="53">BQ28/(BQ28+BU28)</f>
        <v>#DIV/0!</v>
      </c>
      <c r="BS28" s="76"/>
      <c r="BT28" s="77"/>
      <c r="BU28" s="76"/>
      <c r="BV28" s="77"/>
      <c r="BW28" s="76"/>
      <c r="BX28" s="78"/>
      <c r="BY28" s="79"/>
      <c r="BZ28" s="81" t="str">
        <f>IF(Q28&lt;&gt;'Характеристика мероприятий'!K26,"Стоимость мероприятия не соответствует НМЦК","")</f>
        <v/>
      </c>
      <c r="CA28" s="82" t="str">
        <f>IFERROR(IF((VLOOKUP($B$2,справочники!N21:S110,2,FALSE()))&lt;AD28,"Нарушен ПУС 2026 г."," "),"")</f>
        <v/>
      </c>
      <c r="CB28" s="82" t="str">
        <f>IFERROR(IF((VLOOKUP($B$2,справочники!N21:S110,3,FALSE()))&lt;AN28,"Нарушен ПУС 2027 г.",""),"")</f>
        <v/>
      </c>
      <c r="CC28" s="82" t="str">
        <f>IFERROR(IF((VLOOKUP($B$2,справочники!N21:S110,4,FALSE()))&lt;AX28,"Нарушен ПУС 2028 г.",""),"")</f>
        <v/>
      </c>
      <c r="CD28" s="82" t="str">
        <f>IFERROR(IF((VLOOKUP($B$2,справочники!N21:S110,5,FALSE()))&lt;BH28,"Нарушен ПУС 2029 г.",""),"")</f>
        <v/>
      </c>
      <c r="CE28" s="82" t="str">
        <f>IFERROR(IF((VLOOKUP($B$2,справочники!N21:S110,6,FALSE()))&lt;BR28,"Нарушен ПУС 2030 г.",""),"")</f>
        <v/>
      </c>
    </row>
    <row r="29" spans="1:83" ht="53.25" customHeight="1">
      <c r="A29" s="102">
        <v>21</v>
      </c>
      <c r="B29" s="61" t="s">
        <v>61</v>
      </c>
      <c r="C29" s="62" t="s">
        <v>993</v>
      </c>
      <c r="D29" s="61" t="s">
        <v>53</v>
      </c>
      <c r="E29" s="63" t="s">
        <v>54</v>
      </c>
      <c r="F29" s="64"/>
      <c r="G29" s="61" t="s">
        <v>55</v>
      </c>
      <c r="H29" s="61" t="s">
        <v>56</v>
      </c>
      <c r="I29" s="65"/>
      <c r="J29" s="61" t="s">
        <v>83</v>
      </c>
      <c r="K29" s="61" t="s">
        <v>84</v>
      </c>
      <c r="L29" s="61"/>
      <c r="M29" s="61"/>
      <c r="N29" s="83">
        <f t="shared" si="28"/>
        <v>0</v>
      </c>
      <c r="O29" s="67">
        <v>2029</v>
      </c>
      <c r="P29" s="68">
        <v>2029</v>
      </c>
      <c r="Q29" s="84">
        <f t="shared" si="2"/>
        <v>21991</v>
      </c>
      <c r="R29" s="85">
        <f t="shared" si="29"/>
        <v>20690.8</v>
      </c>
      <c r="S29" s="86">
        <f t="shared" si="30"/>
        <v>0.96998734236557116</v>
      </c>
      <c r="T29" s="85">
        <f t="shared" si="31"/>
        <v>20690.8</v>
      </c>
      <c r="U29" s="85">
        <f t="shared" si="32"/>
        <v>0</v>
      </c>
      <c r="V29" s="85">
        <f t="shared" si="33"/>
        <v>640.20000000000005</v>
      </c>
      <c r="W29" s="85">
        <f t="shared" si="34"/>
        <v>640.20000000000005</v>
      </c>
      <c r="X29" s="85">
        <f t="shared" si="35"/>
        <v>0</v>
      </c>
      <c r="Y29" s="85">
        <f t="shared" si="36"/>
        <v>660</v>
      </c>
      <c r="Z29" s="85">
        <f t="shared" si="37"/>
        <v>0</v>
      </c>
      <c r="AA29" s="87">
        <f t="shared" si="38"/>
        <v>0</v>
      </c>
      <c r="AB29" s="88">
        <f t="shared" si="39"/>
        <v>0</v>
      </c>
      <c r="AC29" s="85">
        <f t="shared" si="40"/>
        <v>0</v>
      </c>
      <c r="AD29" s="89" t="e">
        <f t="shared" si="41"/>
        <v>#DIV/0!</v>
      </c>
      <c r="AE29" s="98"/>
      <c r="AF29" s="99"/>
      <c r="AG29" s="98"/>
      <c r="AH29" s="99"/>
      <c r="AI29" s="98"/>
      <c r="AJ29" s="100"/>
      <c r="AK29" s="101"/>
      <c r="AL29" s="84">
        <f t="shared" si="42"/>
        <v>0</v>
      </c>
      <c r="AM29" s="85">
        <f t="shared" si="43"/>
        <v>0</v>
      </c>
      <c r="AN29" s="89" t="e">
        <f t="shared" si="44"/>
        <v>#DIV/0!</v>
      </c>
      <c r="AO29" s="98"/>
      <c r="AP29" s="99"/>
      <c r="AQ29" s="98"/>
      <c r="AR29" s="99"/>
      <c r="AS29" s="98"/>
      <c r="AT29" s="100"/>
      <c r="AU29" s="101"/>
      <c r="AV29" s="84">
        <f t="shared" si="45"/>
        <v>0</v>
      </c>
      <c r="AW29" s="85">
        <f t="shared" si="46"/>
        <v>0</v>
      </c>
      <c r="AX29" s="89" t="e">
        <f t="shared" si="47"/>
        <v>#DIV/0!</v>
      </c>
      <c r="AY29" s="76"/>
      <c r="AZ29" s="77"/>
      <c r="BA29" s="76"/>
      <c r="BB29" s="77"/>
      <c r="BC29" s="76"/>
      <c r="BD29" s="78"/>
      <c r="BE29" s="79"/>
      <c r="BF29" s="84">
        <f t="shared" si="48"/>
        <v>21991</v>
      </c>
      <c r="BG29" s="85">
        <f t="shared" si="49"/>
        <v>20690.8</v>
      </c>
      <c r="BH29" s="89">
        <f t="shared" si="50"/>
        <v>0.96998734236557116</v>
      </c>
      <c r="BI29" s="76">
        <v>20690.8</v>
      </c>
      <c r="BJ29" s="77"/>
      <c r="BK29" s="76">
        <v>640.20000000000005</v>
      </c>
      <c r="BL29" s="77"/>
      <c r="BM29" s="76">
        <v>660</v>
      </c>
      <c r="BN29" s="78"/>
      <c r="BO29" s="79"/>
      <c r="BP29" s="84">
        <f t="shared" si="51"/>
        <v>0</v>
      </c>
      <c r="BQ29" s="85">
        <f t="shared" si="52"/>
        <v>0</v>
      </c>
      <c r="BR29" s="89" t="e">
        <f t="shared" si="53"/>
        <v>#DIV/0!</v>
      </c>
      <c r="BS29" s="76"/>
      <c r="BT29" s="77"/>
      <c r="BU29" s="76"/>
      <c r="BV29" s="77"/>
      <c r="BW29" s="76"/>
      <c r="BX29" s="78"/>
      <c r="BY29" s="79"/>
      <c r="BZ29" s="81" t="str">
        <f>IF(Q29&lt;&gt;'Характеристика мероприятий'!K27,"Стоимость мероприятия не соответствует НМЦК","")</f>
        <v>Стоимость мероприятия не соответствует НМЦК</v>
      </c>
      <c r="CA29" s="82" t="str">
        <f>IFERROR(IF((VLOOKUP($B$2,справочники!N22:S111,2,FALSE()))&lt;AD29,"Нарушен ПУС 2026 г."," "),"")</f>
        <v/>
      </c>
      <c r="CB29" s="82" t="str">
        <f>IFERROR(IF((VLOOKUP($B$2,справочники!N22:S111,3,FALSE()))&lt;AN29,"Нарушен ПУС 2027 г.",""),"")</f>
        <v/>
      </c>
      <c r="CC29" s="82" t="str">
        <f>IFERROR(IF((VLOOKUP($B$2,справочники!N22:S111,4,FALSE()))&lt;AX29,"Нарушен ПУС 2028 г.",""),"")</f>
        <v/>
      </c>
      <c r="CD29" s="82" t="str">
        <f>IFERROR(IF((VLOOKUP($B$2,справочники!N22:S111,5,FALSE()))&lt;BH29,"Нарушен ПУС 2029 г.",""),"")</f>
        <v/>
      </c>
      <c r="CE29" s="82" t="str">
        <f>IFERROR(IF((VLOOKUP($B$2,справочники!N22:S111,6,FALSE()))&lt;BR29,"Нарушен ПУС 2030 г.",""),"")</f>
        <v/>
      </c>
    </row>
    <row r="30" spans="1:83" ht="53.25" customHeight="1">
      <c r="A30" s="102">
        <v>22</v>
      </c>
      <c r="B30" s="61" t="s">
        <v>61</v>
      </c>
      <c r="C30" s="62" t="s">
        <v>990</v>
      </c>
      <c r="D30" s="61" t="s">
        <v>53</v>
      </c>
      <c r="E30" s="63" t="s">
        <v>54</v>
      </c>
      <c r="F30" s="64"/>
      <c r="G30" s="61" t="s">
        <v>55</v>
      </c>
      <c r="H30" s="61" t="s">
        <v>56</v>
      </c>
      <c r="I30" s="65"/>
      <c r="J30" s="61" t="s">
        <v>83</v>
      </c>
      <c r="K30" s="61" t="s">
        <v>84</v>
      </c>
      <c r="L30" s="61"/>
      <c r="M30" s="61"/>
      <c r="N30" s="83">
        <f t="shared" si="28"/>
        <v>0</v>
      </c>
      <c r="O30" s="67">
        <v>2029</v>
      </c>
      <c r="P30" s="68">
        <v>2029</v>
      </c>
      <c r="Q30" s="84">
        <f t="shared" si="2"/>
        <v>52000</v>
      </c>
      <c r="R30" s="85">
        <f t="shared" si="29"/>
        <v>48926.8</v>
      </c>
      <c r="S30" s="86">
        <f t="shared" si="30"/>
        <v>0.97000000000000008</v>
      </c>
      <c r="T30" s="85">
        <f t="shared" si="31"/>
        <v>48926.8</v>
      </c>
      <c r="U30" s="85">
        <f t="shared" si="32"/>
        <v>0</v>
      </c>
      <c r="V30" s="85">
        <f t="shared" si="33"/>
        <v>1513.2</v>
      </c>
      <c r="W30" s="85">
        <f t="shared" si="34"/>
        <v>1513.2</v>
      </c>
      <c r="X30" s="85">
        <f t="shared" si="35"/>
        <v>0</v>
      </c>
      <c r="Y30" s="85">
        <f t="shared" si="36"/>
        <v>1560</v>
      </c>
      <c r="Z30" s="85">
        <f t="shared" si="37"/>
        <v>0</v>
      </c>
      <c r="AA30" s="87">
        <f t="shared" si="38"/>
        <v>0</v>
      </c>
      <c r="AB30" s="88">
        <f t="shared" si="39"/>
        <v>0</v>
      </c>
      <c r="AC30" s="85">
        <f t="shared" si="40"/>
        <v>0</v>
      </c>
      <c r="AD30" s="89" t="e">
        <f t="shared" si="41"/>
        <v>#DIV/0!</v>
      </c>
      <c r="AE30" s="98"/>
      <c r="AF30" s="99"/>
      <c r="AG30" s="98"/>
      <c r="AH30" s="99"/>
      <c r="AI30" s="98"/>
      <c r="AJ30" s="100"/>
      <c r="AK30" s="101"/>
      <c r="AL30" s="84">
        <f t="shared" si="42"/>
        <v>0</v>
      </c>
      <c r="AM30" s="85">
        <f t="shared" si="43"/>
        <v>0</v>
      </c>
      <c r="AN30" s="89" t="e">
        <f t="shared" si="44"/>
        <v>#DIV/0!</v>
      </c>
      <c r="AO30" s="98"/>
      <c r="AP30" s="99"/>
      <c r="AQ30" s="98"/>
      <c r="AR30" s="99"/>
      <c r="AS30" s="98"/>
      <c r="AT30" s="100"/>
      <c r="AU30" s="101"/>
      <c r="AV30" s="84">
        <f t="shared" si="45"/>
        <v>0</v>
      </c>
      <c r="AW30" s="85">
        <f t="shared" si="46"/>
        <v>0</v>
      </c>
      <c r="AX30" s="89" t="e">
        <f t="shared" si="47"/>
        <v>#DIV/0!</v>
      </c>
      <c r="AY30" s="76"/>
      <c r="AZ30" s="77"/>
      <c r="BA30" s="76"/>
      <c r="BB30" s="77"/>
      <c r="BC30" s="76"/>
      <c r="BD30" s="78"/>
      <c r="BE30" s="79"/>
      <c r="BF30" s="84">
        <f t="shared" si="48"/>
        <v>52000</v>
      </c>
      <c r="BG30" s="85">
        <f t="shared" si="49"/>
        <v>48926.8</v>
      </c>
      <c r="BH30" s="89">
        <f t="shared" si="50"/>
        <v>0.97000000000000008</v>
      </c>
      <c r="BI30" s="76">
        <v>48926.8</v>
      </c>
      <c r="BJ30" s="77"/>
      <c r="BK30" s="76">
        <v>1513.2</v>
      </c>
      <c r="BL30" s="77"/>
      <c r="BM30" s="76">
        <v>1560</v>
      </c>
      <c r="BN30" s="78"/>
      <c r="BO30" s="79"/>
      <c r="BP30" s="84">
        <f t="shared" si="51"/>
        <v>0</v>
      </c>
      <c r="BQ30" s="85">
        <f t="shared" si="52"/>
        <v>0</v>
      </c>
      <c r="BR30" s="89" t="e">
        <f t="shared" si="53"/>
        <v>#DIV/0!</v>
      </c>
      <c r="BS30" s="76"/>
      <c r="BT30" s="77"/>
      <c r="BU30" s="76"/>
      <c r="BV30" s="77"/>
      <c r="BW30" s="76"/>
      <c r="BX30" s="78"/>
      <c r="BY30" s="79"/>
      <c r="BZ30" s="81" t="str">
        <f>IF(Q30&lt;&gt;'Характеристика мероприятий'!K28,"Стоимость мероприятия не соответствует НМЦК","")</f>
        <v/>
      </c>
      <c r="CA30" s="82" t="str">
        <f>IFERROR(IF((VLOOKUP($B$2,справочники!N23:S112,2,FALSE()))&lt;AD30,"Нарушен ПУС 2026 г."," "),"")</f>
        <v/>
      </c>
      <c r="CB30" s="82" t="str">
        <f>IFERROR(IF((VLOOKUP($B$2,справочники!N23:S112,3,FALSE()))&lt;AN30,"Нарушен ПУС 2027 г.",""),"")</f>
        <v/>
      </c>
      <c r="CC30" s="82" t="str">
        <f>IFERROR(IF((VLOOKUP($B$2,справочники!N23:S112,4,FALSE()))&lt;AX30,"Нарушен ПУС 2028 г.",""),"")</f>
        <v/>
      </c>
      <c r="CD30" s="82" t="str">
        <f>IFERROR(IF((VLOOKUP($B$2,справочники!N23:S112,5,FALSE()))&lt;BH30,"Нарушен ПУС 2029 г.",""),"")</f>
        <v/>
      </c>
      <c r="CE30" s="82" t="str">
        <f>IFERROR(IF((VLOOKUP($B$2,справочники!N23:S112,6,FALSE()))&lt;BR30,"Нарушен ПУС 2030 г.",""),"")</f>
        <v/>
      </c>
    </row>
    <row r="31" spans="1:83" ht="53.25" customHeight="1">
      <c r="A31" s="102">
        <v>23</v>
      </c>
      <c r="B31" s="61" t="s">
        <v>61</v>
      </c>
      <c r="C31" s="62" t="s">
        <v>991</v>
      </c>
      <c r="D31" s="61" t="s">
        <v>53</v>
      </c>
      <c r="E31" s="63" t="s">
        <v>54</v>
      </c>
      <c r="F31" s="64"/>
      <c r="G31" s="61" t="s">
        <v>55</v>
      </c>
      <c r="H31" s="61" t="s">
        <v>56</v>
      </c>
      <c r="I31" s="65"/>
      <c r="J31" s="61" t="s">
        <v>83</v>
      </c>
      <c r="K31" s="61" t="s">
        <v>84</v>
      </c>
      <c r="L31" s="61"/>
      <c r="M31" s="61"/>
      <c r="N31" s="83">
        <f t="shared" si="28"/>
        <v>0</v>
      </c>
      <c r="O31" s="67">
        <v>2029</v>
      </c>
      <c r="P31" s="68">
        <v>2029</v>
      </c>
      <c r="Q31" s="84">
        <f t="shared" si="2"/>
        <v>55000</v>
      </c>
      <c r="R31" s="85">
        <f t="shared" si="29"/>
        <v>51749.5</v>
      </c>
      <c r="S31" s="86">
        <f t="shared" si="30"/>
        <v>0.97</v>
      </c>
      <c r="T31" s="85">
        <f t="shared" si="31"/>
        <v>51749.5</v>
      </c>
      <c r="U31" s="85">
        <f t="shared" si="32"/>
        <v>0</v>
      </c>
      <c r="V31" s="85">
        <f t="shared" si="33"/>
        <v>1600.5</v>
      </c>
      <c r="W31" s="85">
        <f t="shared" si="34"/>
        <v>1600.5</v>
      </c>
      <c r="X31" s="85">
        <f t="shared" si="35"/>
        <v>0</v>
      </c>
      <c r="Y31" s="85">
        <f t="shared" si="36"/>
        <v>1650</v>
      </c>
      <c r="Z31" s="85">
        <f t="shared" si="37"/>
        <v>0</v>
      </c>
      <c r="AA31" s="87">
        <f t="shared" si="38"/>
        <v>0</v>
      </c>
      <c r="AB31" s="88">
        <f t="shared" si="39"/>
        <v>0</v>
      </c>
      <c r="AC31" s="85">
        <f t="shared" si="40"/>
        <v>0</v>
      </c>
      <c r="AD31" s="89" t="e">
        <f t="shared" si="41"/>
        <v>#DIV/0!</v>
      </c>
      <c r="AE31" s="98"/>
      <c r="AF31" s="99"/>
      <c r="AG31" s="98"/>
      <c r="AH31" s="99"/>
      <c r="AI31" s="98"/>
      <c r="AJ31" s="100"/>
      <c r="AK31" s="101"/>
      <c r="AL31" s="84">
        <f t="shared" si="42"/>
        <v>0</v>
      </c>
      <c r="AM31" s="85">
        <f t="shared" si="43"/>
        <v>0</v>
      </c>
      <c r="AN31" s="89" t="e">
        <f t="shared" si="44"/>
        <v>#DIV/0!</v>
      </c>
      <c r="AO31" s="98"/>
      <c r="AP31" s="99"/>
      <c r="AQ31" s="98"/>
      <c r="AR31" s="99"/>
      <c r="AS31" s="98"/>
      <c r="AT31" s="100"/>
      <c r="AU31" s="101"/>
      <c r="AV31" s="84">
        <f t="shared" si="45"/>
        <v>0</v>
      </c>
      <c r="AW31" s="85">
        <f t="shared" si="46"/>
        <v>0</v>
      </c>
      <c r="AX31" s="89" t="e">
        <f t="shared" si="47"/>
        <v>#DIV/0!</v>
      </c>
      <c r="AY31" s="76"/>
      <c r="AZ31" s="77"/>
      <c r="BA31" s="76"/>
      <c r="BB31" s="77"/>
      <c r="BC31" s="76"/>
      <c r="BD31" s="78"/>
      <c r="BE31" s="79"/>
      <c r="BF31" s="84">
        <f t="shared" si="48"/>
        <v>55000</v>
      </c>
      <c r="BG31" s="85">
        <f t="shared" si="49"/>
        <v>51749.5</v>
      </c>
      <c r="BH31" s="89">
        <f t="shared" si="50"/>
        <v>0.97</v>
      </c>
      <c r="BI31" s="76">
        <v>51749.5</v>
      </c>
      <c r="BJ31" s="77"/>
      <c r="BK31" s="76">
        <v>1600.5</v>
      </c>
      <c r="BL31" s="77"/>
      <c r="BM31" s="76">
        <v>1650</v>
      </c>
      <c r="BN31" s="78"/>
      <c r="BO31" s="79"/>
      <c r="BP31" s="84">
        <f t="shared" si="51"/>
        <v>0</v>
      </c>
      <c r="BQ31" s="85">
        <f t="shared" si="52"/>
        <v>0</v>
      </c>
      <c r="BR31" s="89" t="e">
        <f t="shared" si="53"/>
        <v>#DIV/0!</v>
      </c>
      <c r="BS31" s="76"/>
      <c r="BT31" s="77"/>
      <c r="BU31" s="76"/>
      <c r="BV31" s="77"/>
      <c r="BW31" s="76"/>
      <c r="BX31" s="78"/>
      <c r="BY31" s="79"/>
      <c r="BZ31" s="81" t="str">
        <f>IF(Q31&lt;&gt;'Характеристика мероприятий'!K29,"Стоимость мероприятия не соответствует НМЦК","")</f>
        <v/>
      </c>
      <c r="CA31" s="82" t="str">
        <f>IFERROR(IF((VLOOKUP($B$2,справочники!N24:S113,2,FALSE()))&lt;AD31,"Нарушен ПУС 2026 г."," "),"")</f>
        <v/>
      </c>
      <c r="CB31" s="82" t="str">
        <f>IFERROR(IF((VLOOKUP($B$2,справочники!N24:S113,3,FALSE()))&lt;AN31,"Нарушен ПУС 2027 г.",""),"")</f>
        <v/>
      </c>
      <c r="CC31" s="82" t="str">
        <f>IFERROR(IF((VLOOKUP($B$2,справочники!N24:S113,4,FALSE()))&lt;AX31,"Нарушен ПУС 2028 г.",""),"")</f>
        <v/>
      </c>
      <c r="CD31" s="82" t="str">
        <f>IFERROR(IF((VLOOKUP($B$2,справочники!N24:S113,5,FALSE()))&lt;BH31,"Нарушен ПУС 2029 г.",""),"")</f>
        <v/>
      </c>
      <c r="CE31" s="82" t="str">
        <f>IFERROR(IF((VLOOKUP($B$2,справочники!N24:S113,6,FALSE()))&lt;BR31,"Нарушен ПУС 2030 г.",""),"")</f>
        <v/>
      </c>
    </row>
    <row r="32" spans="1:83" ht="53.25" customHeight="1">
      <c r="A32" s="102">
        <v>24</v>
      </c>
      <c r="B32" s="61" t="s">
        <v>61</v>
      </c>
      <c r="C32" s="62" t="s">
        <v>992</v>
      </c>
      <c r="D32" s="61" t="s">
        <v>53</v>
      </c>
      <c r="E32" s="63" t="s">
        <v>54</v>
      </c>
      <c r="F32" s="64"/>
      <c r="G32" s="61" t="s">
        <v>55</v>
      </c>
      <c r="H32" s="61" t="s">
        <v>56</v>
      </c>
      <c r="I32" s="65"/>
      <c r="J32" s="61" t="s">
        <v>83</v>
      </c>
      <c r="K32" s="61" t="s">
        <v>84</v>
      </c>
      <c r="L32" s="61"/>
      <c r="M32" s="61"/>
      <c r="N32" s="83">
        <f t="shared" si="28"/>
        <v>0</v>
      </c>
      <c r="O32" s="67">
        <v>2029</v>
      </c>
      <c r="P32" s="68">
        <v>2030</v>
      </c>
      <c r="Q32" s="84">
        <f t="shared" si="2"/>
        <v>16000</v>
      </c>
      <c r="R32" s="85">
        <f t="shared" si="29"/>
        <v>15054.4</v>
      </c>
      <c r="S32" s="86">
        <f t="shared" si="30"/>
        <v>0.97</v>
      </c>
      <c r="T32" s="85">
        <f t="shared" si="31"/>
        <v>15054.4</v>
      </c>
      <c r="U32" s="85">
        <f t="shared" si="32"/>
        <v>0</v>
      </c>
      <c r="V32" s="85">
        <f t="shared" si="33"/>
        <v>465.6</v>
      </c>
      <c r="W32" s="85">
        <f t="shared" si="34"/>
        <v>465.6</v>
      </c>
      <c r="X32" s="85">
        <f t="shared" si="35"/>
        <v>0</v>
      </c>
      <c r="Y32" s="85">
        <f t="shared" si="36"/>
        <v>480</v>
      </c>
      <c r="Z32" s="85">
        <f t="shared" si="37"/>
        <v>0</v>
      </c>
      <c r="AA32" s="87">
        <f t="shared" si="38"/>
        <v>0</v>
      </c>
      <c r="AB32" s="88">
        <f t="shared" si="39"/>
        <v>0</v>
      </c>
      <c r="AC32" s="85">
        <f t="shared" si="40"/>
        <v>0</v>
      </c>
      <c r="AD32" s="89" t="e">
        <f t="shared" si="41"/>
        <v>#DIV/0!</v>
      </c>
      <c r="AE32" s="98"/>
      <c r="AF32" s="99"/>
      <c r="AG32" s="98"/>
      <c r="AH32" s="99"/>
      <c r="AI32" s="98"/>
      <c r="AJ32" s="100"/>
      <c r="AK32" s="101"/>
      <c r="AL32" s="84">
        <f t="shared" si="42"/>
        <v>0</v>
      </c>
      <c r="AM32" s="85">
        <f t="shared" si="43"/>
        <v>0</v>
      </c>
      <c r="AN32" s="89" t="e">
        <f t="shared" si="44"/>
        <v>#DIV/0!</v>
      </c>
      <c r="AO32" s="98"/>
      <c r="AP32" s="99"/>
      <c r="AQ32" s="98"/>
      <c r="AR32" s="99"/>
      <c r="AS32" s="98"/>
      <c r="AT32" s="100"/>
      <c r="AU32" s="101"/>
      <c r="AV32" s="84">
        <f t="shared" si="45"/>
        <v>0</v>
      </c>
      <c r="AW32" s="85">
        <f t="shared" si="46"/>
        <v>0</v>
      </c>
      <c r="AX32" s="89" t="e">
        <f t="shared" si="47"/>
        <v>#DIV/0!</v>
      </c>
      <c r="AY32" s="76"/>
      <c r="AZ32" s="77"/>
      <c r="BA32" s="76"/>
      <c r="BB32" s="77"/>
      <c r="BC32" s="76"/>
      <c r="BD32" s="78"/>
      <c r="BE32" s="79"/>
      <c r="BF32" s="84">
        <f t="shared" si="48"/>
        <v>8000</v>
      </c>
      <c r="BG32" s="85">
        <f t="shared" si="49"/>
        <v>7527.2</v>
      </c>
      <c r="BH32" s="89">
        <f t="shared" si="50"/>
        <v>0.97</v>
      </c>
      <c r="BI32" s="76">
        <v>7527.2</v>
      </c>
      <c r="BJ32" s="77"/>
      <c r="BK32" s="76">
        <v>232.8</v>
      </c>
      <c r="BL32" s="77"/>
      <c r="BM32" s="76">
        <v>240</v>
      </c>
      <c r="BN32" s="78"/>
      <c r="BO32" s="79"/>
      <c r="BP32" s="84">
        <f t="shared" si="51"/>
        <v>8000</v>
      </c>
      <c r="BQ32" s="85">
        <f t="shared" si="52"/>
        <v>7527.2</v>
      </c>
      <c r="BR32" s="89">
        <f t="shared" si="53"/>
        <v>0.97</v>
      </c>
      <c r="BS32" s="76">
        <v>7527.2</v>
      </c>
      <c r="BT32" s="77"/>
      <c r="BU32" s="76">
        <v>232.8</v>
      </c>
      <c r="BV32" s="77"/>
      <c r="BW32" s="76">
        <v>240</v>
      </c>
      <c r="BX32" s="78"/>
      <c r="BY32" s="79"/>
      <c r="BZ32" s="81" t="str">
        <f>IF(Q32&lt;&gt;'Характеристика мероприятий'!K30,"Стоимость мероприятия не соответствует НМЦК","")</f>
        <v/>
      </c>
      <c r="CA32" s="82" t="str">
        <f>IFERROR(IF((VLOOKUP($B$2,справочники!N25:S114,2,FALSE()))&lt;AD32,"Нарушен ПУС 2026 г."," "),"")</f>
        <v/>
      </c>
      <c r="CB32" s="82" t="str">
        <f>IFERROR(IF((VLOOKUP($B$2,справочники!N25:S114,3,FALSE()))&lt;AN32,"Нарушен ПУС 2027 г.",""),"")</f>
        <v/>
      </c>
      <c r="CC32" s="82" t="str">
        <f>IFERROR(IF((VLOOKUP($B$2,справочники!N25:S114,4,FALSE()))&lt;AX32,"Нарушен ПУС 2028 г.",""),"")</f>
        <v/>
      </c>
      <c r="CD32" s="82" t="str">
        <f>IFERROR(IF((VLOOKUP($B$2,справочники!N25:S114,5,FALSE()))&lt;BH32,"Нарушен ПУС 2029 г.",""),"")</f>
        <v/>
      </c>
      <c r="CE32" s="82" t="str">
        <f>IFERROR(IF((VLOOKUP($B$2,справочники!N25:S114,6,FALSE()))&lt;BR32,"Нарушен ПУС 2030 г.",""),"")</f>
        <v/>
      </c>
    </row>
    <row r="33" spans="1:83" ht="53.25" customHeight="1">
      <c r="A33" s="102">
        <v>25</v>
      </c>
      <c r="B33" s="61" t="s">
        <v>61</v>
      </c>
      <c r="C33" s="62" t="s">
        <v>994</v>
      </c>
      <c r="D33" s="61" t="s">
        <v>53</v>
      </c>
      <c r="E33" s="63" t="s">
        <v>85</v>
      </c>
      <c r="F33" s="64"/>
      <c r="G33" s="61" t="s">
        <v>64</v>
      </c>
      <c r="H33" s="61" t="s">
        <v>56</v>
      </c>
      <c r="I33" s="65"/>
      <c r="J33" s="61" t="s">
        <v>83</v>
      </c>
      <c r="K33" s="61" t="s">
        <v>84</v>
      </c>
      <c r="L33" s="61"/>
      <c r="M33" s="61"/>
      <c r="N33" s="83">
        <f t="shared" si="28"/>
        <v>0</v>
      </c>
      <c r="O33" s="67">
        <v>2029</v>
      </c>
      <c r="P33" s="68">
        <v>2030</v>
      </c>
      <c r="Q33" s="84">
        <f t="shared" si="2"/>
        <v>18000</v>
      </c>
      <c r="R33" s="85">
        <f t="shared" si="29"/>
        <v>16936.2</v>
      </c>
      <c r="S33" s="86">
        <f t="shared" si="30"/>
        <v>0.97000000000000008</v>
      </c>
      <c r="T33" s="85">
        <f t="shared" si="31"/>
        <v>16936.2</v>
      </c>
      <c r="U33" s="85">
        <f t="shared" si="32"/>
        <v>0</v>
      </c>
      <c r="V33" s="85">
        <f t="shared" si="33"/>
        <v>523.79999999999995</v>
      </c>
      <c r="W33" s="85">
        <f t="shared" si="34"/>
        <v>523.79999999999995</v>
      </c>
      <c r="X33" s="85">
        <f t="shared" si="35"/>
        <v>0</v>
      </c>
      <c r="Y33" s="85">
        <f t="shared" si="36"/>
        <v>540</v>
      </c>
      <c r="Z33" s="85">
        <f t="shared" si="37"/>
        <v>0</v>
      </c>
      <c r="AA33" s="87">
        <f t="shared" si="38"/>
        <v>0</v>
      </c>
      <c r="AB33" s="88">
        <f t="shared" si="39"/>
        <v>0</v>
      </c>
      <c r="AC33" s="85">
        <f t="shared" si="40"/>
        <v>0</v>
      </c>
      <c r="AD33" s="89" t="e">
        <f t="shared" si="41"/>
        <v>#DIV/0!</v>
      </c>
      <c r="AE33" s="98"/>
      <c r="AF33" s="99"/>
      <c r="AG33" s="98"/>
      <c r="AH33" s="99"/>
      <c r="AI33" s="98"/>
      <c r="AJ33" s="100"/>
      <c r="AK33" s="101"/>
      <c r="AL33" s="84">
        <f t="shared" si="42"/>
        <v>0</v>
      </c>
      <c r="AM33" s="85">
        <f t="shared" si="43"/>
        <v>0</v>
      </c>
      <c r="AN33" s="89" t="e">
        <f t="shared" si="44"/>
        <v>#DIV/0!</v>
      </c>
      <c r="AO33" s="98"/>
      <c r="AP33" s="99"/>
      <c r="AQ33" s="98"/>
      <c r="AR33" s="99"/>
      <c r="AS33" s="98"/>
      <c r="AT33" s="100"/>
      <c r="AU33" s="101"/>
      <c r="AV33" s="84">
        <f t="shared" si="45"/>
        <v>0</v>
      </c>
      <c r="AW33" s="85">
        <f t="shared" si="46"/>
        <v>0</v>
      </c>
      <c r="AX33" s="89" t="e">
        <f t="shared" si="47"/>
        <v>#DIV/0!</v>
      </c>
      <c r="AY33" s="76"/>
      <c r="AZ33" s="77"/>
      <c r="BA33" s="76"/>
      <c r="BB33" s="77"/>
      <c r="BC33" s="76"/>
      <c r="BD33" s="78"/>
      <c r="BE33" s="79"/>
      <c r="BF33" s="84">
        <f t="shared" si="48"/>
        <v>9000</v>
      </c>
      <c r="BG33" s="85">
        <f t="shared" si="49"/>
        <v>8468.1</v>
      </c>
      <c r="BH33" s="89">
        <f t="shared" si="50"/>
        <v>0.97000000000000008</v>
      </c>
      <c r="BI33" s="76">
        <v>8468.1</v>
      </c>
      <c r="BJ33" s="77"/>
      <c r="BK33" s="76">
        <v>261.89999999999998</v>
      </c>
      <c r="BL33" s="77"/>
      <c r="BM33" s="76">
        <v>270</v>
      </c>
      <c r="BN33" s="78"/>
      <c r="BO33" s="79"/>
      <c r="BP33" s="84">
        <f t="shared" si="51"/>
        <v>9000</v>
      </c>
      <c r="BQ33" s="85">
        <f t="shared" si="52"/>
        <v>8468.1</v>
      </c>
      <c r="BR33" s="89">
        <f t="shared" si="53"/>
        <v>0.97000000000000008</v>
      </c>
      <c r="BS33" s="76">
        <v>8468.1</v>
      </c>
      <c r="BT33" s="77"/>
      <c r="BU33" s="76">
        <v>261.89999999999998</v>
      </c>
      <c r="BV33" s="77"/>
      <c r="BW33" s="76">
        <v>270</v>
      </c>
      <c r="BX33" s="78"/>
      <c r="BY33" s="79"/>
      <c r="BZ33" s="81" t="str">
        <f>IF(Q33&lt;&gt;'Характеристика мероприятий'!K31,"Стоимость мероприятия не соответствует НМЦК","")</f>
        <v/>
      </c>
      <c r="CA33" s="82" t="str">
        <f>IFERROR(IF((VLOOKUP($B$2,справочники!N26:S115,2,FALSE()))&lt;AD33,"Нарушен ПУС 2026 г."," "),"")</f>
        <v/>
      </c>
      <c r="CB33" s="82" t="str">
        <f>IFERROR(IF((VLOOKUP($B$2,справочники!N26:S115,3,FALSE()))&lt;AN33,"Нарушен ПУС 2027 г.",""),"")</f>
        <v/>
      </c>
      <c r="CC33" s="82" t="str">
        <f>IFERROR(IF((VLOOKUP($B$2,справочники!N26:S115,4,FALSE()))&lt;AX33,"Нарушен ПУС 2028 г.",""),"")</f>
        <v/>
      </c>
      <c r="CD33" s="82" t="str">
        <f>IFERROR(IF((VLOOKUP($B$2,справочники!N26:S115,5,FALSE()))&lt;BH33,"Нарушен ПУС 2029 г.",""),"")</f>
        <v/>
      </c>
      <c r="CE33" s="82" t="str">
        <f>IFERROR(IF((VLOOKUP($B$2,справочники!N26:S115,6,FALSE()))&lt;BR33,"Нарушен ПУС 2030 г.",""),"")</f>
        <v/>
      </c>
    </row>
    <row r="34" spans="1:83" ht="53.25" customHeight="1">
      <c r="A34" s="102">
        <v>26</v>
      </c>
      <c r="B34" s="61" t="s">
        <v>61</v>
      </c>
      <c r="C34" s="62" t="s">
        <v>995</v>
      </c>
      <c r="D34" s="61" t="s">
        <v>53</v>
      </c>
      <c r="E34" s="63" t="s">
        <v>85</v>
      </c>
      <c r="F34" s="64"/>
      <c r="G34" s="61" t="s">
        <v>64</v>
      </c>
      <c r="H34" s="61" t="s">
        <v>56</v>
      </c>
      <c r="I34" s="65"/>
      <c r="J34" s="61" t="s">
        <v>83</v>
      </c>
      <c r="K34" s="61" t="s">
        <v>84</v>
      </c>
      <c r="L34" s="61"/>
      <c r="M34" s="61"/>
      <c r="N34" s="83">
        <f t="shared" si="28"/>
        <v>0</v>
      </c>
      <c r="O34" s="67">
        <v>2029</v>
      </c>
      <c r="P34" s="68">
        <v>2030</v>
      </c>
      <c r="Q34" s="84">
        <f t="shared" si="2"/>
        <v>31377.5</v>
      </c>
      <c r="R34" s="85">
        <f t="shared" si="29"/>
        <v>28697.45</v>
      </c>
      <c r="S34" s="86">
        <f t="shared" si="30"/>
        <v>0.94205826836274109</v>
      </c>
      <c r="T34" s="85">
        <f t="shared" si="31"/>
        <v>28697.45</v>
      </c>
      <c r="U34" s="85">
        <f t="shared" si="32"/>
        <v>0</v>
      </c>
      <c r="V34" s="85">
        <f t="shared" si="33"/>
        <v>1765.05</v>
      </c>
      <c r="W34" s="85">
        <f t="shared" si="34"/>
        <v>1765.05</v>
      </c>
      <c r="X34" s="85">
        <f t="shared" si="35"/>
        <v>0</v>
      </c>
      <c r="Y34" s="85">
        <f t="shared" si="36"/>
        <v>915</v>
      </c>
      <c r="Z34" s="85">
        <f t="shared" si="37"/>
        <v>0</v>
      </c>
      <c r="AA34" s="87">
        <f t="shared" si="38"/>
        <v>0</v>
      </c>
      <c r="AB34" s="88">
        <f t="shared" si="39"/>
        <v>0</v>
      </c>
      <c r="AC34" s="85">
        <f t="shared" si="40"/>
        <v>0</v>
      </c>
      <c r="AD34" s="89" t="e">
        <f t="shared" si="41"/>
        <v>#DIV/0!</v>
      </c>
      <c r="AE34" s="98"/>
      <c r="AF34" s="99"/>
      <c r="AG34" s="98"/>
      <c r="AH34" s="99"/>
      <c r="AI34" s="98"/>
      <c r="AJ34" s="100"/>
      <c r="AK34" s="101"/>
      <c r="AL34" s="84">
        <f t="shared" si="42"/>
        <v>0</v>
      </c>
      <c r="AM34" s="85">
        <f t="shared" si="43"/>
        <v>0</v>
      </c>
      <c r="AN34" s="89" t="e">
        <f t="shared" si="44"/>
        <v>#DIV/0!</v>
      </c>
      <c r="AO34" s="98"/>
      <c r="AP34" s="99"/>
      <c r="AQ34" s="98"/>
      <c r="AR34" s="99"/>
      <c r="AS34" s="98"/>
      <c r="AT34" s="100"/>
      <c r="AU34" s="101"/>
      <c r="AV34" s="84">
        <f t="shared" si="45"/>
        <v>0</v>
      </c>
      <c r="AW34" s="85">
        <f t="shared" si="46"/>
        <v>0</v>
      </c>
      <c r="AX34" s="89" t="e">
        <f t="shared" si="47"/>
        <v>#DIV/0!</v>
      </c>
      <c r="AY34" s="76"/>
      <c r="AZ34" s="77"/>
      <c r="BA34" s="76"/>
      <c r="BB34" s="77"/>
      <c r="BC34" s="76"/>
      <c r="BD34" s="78"/>
      <c r="BE34" s="79"/>
      <c r="BF34" s="84">
        <f t="shared" si="48"/>
        <v>15693.775</v>
      </c>
      <c r="BG34" s="85">
        <f t="shared" si="49"/>
        <v>14348.725</v>
      </c>
      <c r="BH34" s="89">
        <f t="shared" si="50"/>
        <v>0.94174757281553401</v>
      </c>
      <c r="BI34" s="76">
        <v>14348.725</v>
      </c>
      <c r="BJ34" s="77"/>
      <c r="BK34" s="76">
        <v>887.55</v>
      </c>
      <c r="BL34" s="77"/>
      <c r="BM34" s="76">
        <v>457.5</v>
      </c>
      <c r="BN34" s="78"/>
      <c r="BO34" s="79"/>
      <c r="BP34" s="84">
        <f t="shared" si="51"/>
        <v>15683.725</v>
      </c>
      <c r="BQ34" s="85">
        <f t="shared" si="52"/>
        <v>14348.725</v>
      </c>
      <c r="BR34" s="89">
        <f t="shared" si="53"/>
        <v>0.94236916898311962</v>
      </c>
      <c r="BS34" s="76">
        <v>14348.725</v>
      </c>
      <c r="BT34" s="77"/>
      <c r="BU34" s="76">
        <v>877.5</v>
      </c>
      <c r="BV34" s="77"/>
      <c r="BW34" s="76">
        <v>457.5</v>
      </c>
      <c r="BX34" s="78"/>
      <c r="BY34" s="79"/>
      <c r="BZ34" s="81" t="str">
        <f>IF(Q34&lt;&gt;'Характеристика мероприятий'!K32,"Стоимость мероприятия не соответствует НМЦК","")</f>
        <v/>
      </c>
      <c r="CA34" s="82" t="str">
        <f>IFERROR(IF((VLOOKUP($B$2,справочники!N27:S116,2,FALSE()))&lt;AD34,"Нарушен ПУС 2026 г."," "),"")</f>
        <v/>
      </c>
      <c r="CB34" s="82" t="str">
        <f>IFERROR(IF((VLOOKUP($B$2,справочники!N27:S116,3,FALSE()))&lt;AN34,"Нарушен ПУС 2027 г.",""),"")</f>
        <v/>
      </c>
      <c r="CC34" s="82" t="str">
        <f>IFERROR(IF((VLOOKUP($B$2,справочники!N27:S116,4,FALSE()))&lt;AX34,"Нарушен ПУС 2028 г.",""),"")</f>
        <v/>
      </c>
      <c r="CD34" s="82" t="str">
        <f>IFERROR(IF((VLOOKUP($B$2,справочники!N27:S116,5,FALSE()))&lt;BH34,"Нарушен ПУС 2029 г.",""),"")</f>
        <v/>
      </c>
      <c r="CE34" s="82" t="str">
        <f>IFERROR(IF((VLOOKUP($B$2,справочники!N27:S116,6,FALSE()))&lt;BR34,"Нарушен ПУС 2030 г.",""),"")</f>
        <v/>
      </c>
    </row>
    <row r="35" spans="1:83" ht="53.25" customHeight="1">
      <c r="A35" s="102">
        <v>27</v>
      </c>
      <c r="B35" s="61" t="s">
        <v>61</v>
      </c>
      <c r="C35" s="62" t="s">
        <v>996</v>
      </c>
      <c r="D35" s="61" t="s">
        <v>53</v>
      </c>
      <c r="E35" s="63" t="s">
        <v>85</v>
      </c>
      <c r="F35" s="64"/>
      <c r="G35" s="61" t="s">
        <v>86</v>
      </c>
      <c r="H35" s="61" t="s">
        <v>56</v>
      </c>
      <c r="I35" s="65"/>
      <c r="J35" s="61" t="s">
        <v>83</v>
      </c>
      <c r="K35" s="61" t="s">
        <v>84</v>
      </c>
      <c r="L35" s="61"/>
      <c r="M35" s="61"/>
      <c r="N35" s="83">
        <f t="shared" si="28"/>
        <v>0</v>
      </c>
      <c r="O35" s="67">
        <v>2029</v>
      </c>
      <c r="P35" s="68">
        <v>2030</v>
      </c>
      <c r="Q35" s="84">
        <f t="shared" si="2"/>
        <v>39774.69</v>
      </c>
      <c r="R35" s="85">
        <f t="shared" si="29"/>
        <v>26533.38</v>
      </c>
      <c r="S35" s="86">
        <f t="shared" si="30"/>
        <v>0.68114525645202162</v>
      </c>
      <c r="T35" s="85">
        <f t="shared" si="31"/>
        <v>26533.38</v>
      </c>
      <c r="U35" s="85">
        <f t="shared" si="32"/>
        <v>0</v>
      </c>
      <c r="V35" s="85">
        <f t="shared" si="33"/>
        <v>12420.69</v>
      </c>
      <c r="W35" s="85">
        <f t="shared" si="34"/>
        <v>12420.69</v>
      </c>
      <c r="X35" s="85">
        <f t="shared" si="35"/>
        <v>0</v>
      </c>
      <c r="Y35" s="85">
        <f t="shared" si="36"/>
        <v>820.62</v>
      </c>
      <c r="Z35" s="85">
        <f t="shared" si="37"/>
        <v>0</v>
      </c>
      <c r="AA35" s="87">
        <f t="shared" si="38"/>
        <v>0</v>
      </c>
      <c r="AB35" s="88">
        <f t="shared" si="39"/>
        <v>0</v>
      </c>
      <c r="AC35" s="85">
        <f t="shared" si="40"/>
        <v>0</v>
      </c>
      <c r="AD35" s="89" t="e">
        <f t="shared" si="41"/>
        <v>#DIV/0!</v>
      </c>
      <c r="AE35" s="98"/>
      <c r="AF35" s="99"/>
      <c r="AG35" s="98"/>
      <c r="AH35" s="99"/>
      <c r="AI35" s="98"/>
      <c r="AJ35" s="100"/>
      <c r="AK35" s="101"/>
      <c r="AL35" s="84">
        <f t="shared" si="42"/>
        <v>0</v>
      </c>
      <c r="AM35" s="85">
        <f t="shared" si="43"/>
        <v>0</v>
      </c>
      <c r="AN35" s="89" t="e">
        <f t="shared" si="44"/>
        <v>#DIV/0!</v>
      </c>
      <c r="AO35" s="98"/>
      <c r="AP35" s="99"/>
      <c r="AQ35" s="98"/>
      <c r="AR35" s="99"/>
      <c r="AS35" s="98"/>
      <c r="AT35" s="100"/>
      <c r="AU35" s="101"/>
      <c r="AV35" s="84">
        <f t="shared" si="45"/>
        <v>0</v>
      </c>
      <c r="AW35" s="85">
        <f t="shared" si="46"/>
        <v>0</v>
      </c>
      <c r="AX35" s="89" t="e">
        <f t="shared" si="47"/>
        <v>#DIV/0!</v>
      </c>
      <c r="AY35" s="76"/>
      <c r="AZ35" s="77"/>
      <c r="BA35" s="76"/>
      <c r="BB35" s="77"/>
      <c r="BC35" s="76"/>
      <c r="BD35" s="78"/>
      <c r="BE35" s="79"/>
      <c r="BF35" s="84">
        <f t="shared" si="48"/>
        <v>19887.345000000001</v>
      </c>
      <c r="BG35" s="85">
        <f t="shared" si="49"/>
        <v>13266.69</v>
      </c>
      <c r="BH35" s="89">
        <f t="shared" si="50"/>
        <v>0.68114525645202162</v>
      </c>
      <c r="BI35" s="76">
        <v>13266.69</v>
      </c>
      <c r="BJ35" s="77"/>
      <c r="BK35" s="76">
        <v>6210.3450000000003</v>
      </c>
      <c r="BL35" s="77"/>
      <c r="BM35" s="76">
        <v>410.31</v>
      </c>
      <c r="BN35" s="78"/>
      <c r="BO35" s="79"/>
      <c r="BP35" s="84">
        <f t="shared" si="51"/>
        <v>19887.345000000001</v>
      </c>
      <c r="BQ35" s="85">
        <f t="shared" si="52"/>
        <v>13266.69</v>
      </c>
      <c r="BR35" s="89">
        <f t="shared" si="53"/>
        <v>0.68114525645202162</v>
      </c>
      <c r="BS35" s="76">
        <v>13266.69</v>
      </c>
      <c r="BT35" s="77"/>
      <c r="BU35" s="76">
        <v>6210.3450000000003</v>
      </c>
      <c r="BV35" s="77"/>
      <c r="BW35" s="76">
        <v>410.31</v>
      </c>
      <c r="BX35" s="78"/>
      <c r="BY35" s="79"/>
      <c r="BZ35" s="81" t="str">
        <f>IF(Q35&lt;&gt;'Характеристика мероприятий'!K33,"Стоимость мероприятия не соответствует НМЦК","")</f>
        <v>Стоимость мероприятия не соответствует НМЦК</v>
      </c>
      <c r="CA35" s="82" t="str">
        <f>IFERROR(IF((VLOOKUP($B$2,справочники!N28:S117,2,FALSE()))&lt;AD35,"Нарушен ПУС 2026 г."," "),"")</f>
        <v/>
      </c>
      <c r="CB35" s="82" t="str">
        <f>IFERROR(IF((VLOOKUP($B$2,справочники!N28:S117,3,FALSE()))&lt;AN35,"Нарушен ПУС 2027 г.",""),"")</f>
        <v/>
      </c>
      <c r="CC35" s="82" t="str">
        <f>IFERROR(IF((VLOOKUP($B$2,справочники!N28:S117,4,FALSE()))&lt;AX35,"Нарушен ПУС 2028 г.",""),"")</f>
        <v/>
      </c>
      <c r="CD35" s="82" t="str">
        <f>IFERROR(IF((VLOOKUP($B$2,справочники!N28:S117,5,FALSE()))&lt;BH35,"Нарушен ПУС 2029 г.",""),"")</f>
        <v/>
      </c>
      <c r="CE35" s="82" t="str">
        <f>IFERROR(IF((VLOOKUP($B$2,справочники!N28:S117,6,FALSE()))&lt;BR35,"Нарушен ПУС 2030 г.",""),"")</f>
        <v/>
      </c>
    </row>
    <row r="36" spans="1:83" ht="53.25" customHeight="1">
      <c r="A36" s="102">
        <v>28</v>
      </c>
      <c r="B36" s="61" t="s">
        <v>61</v>
      </c>
      <c r="C36" s="62" t="s">
        <v>997</v>
      </c>
      <c r="D36" s="61" t="s">
        <v>53</v>
      </c>
      <c r="E36" s="63" t="s">
        <v>85</v>
      </c>
      <c r="F36" s="64"/>
      <c r="G36" s="61" t="s">
        <v>86</v>
      </c>
      <c r="H36" s="61" t="s">
        <v>56</v>
      </c>
      <c r="I36" s="65"/>
      <c r="J36" s="61" t="s">
        <v>83</v>
      </c>
      <c r="K36" s="61" t="s">
        <v>84</v>
      </c>
      <c r="L36" s="61"/>
      <c r="M36" s="61"/>
      <c r="N36" s="83">
        <f t="shared" si="28"/>
        <v>0</v>
      </c>
      <c r="O36" s="67">
        <v>2029</v>
      </c>
      <c r="P36" s="68">
        <v>2030</v>
      </c>
      <c r="Q36" s="84">
        <f t="shared" si="2"/>
        <v>16000</v>
      </c>
      <c r="R36" s="85">
        <f t="shared" si="29"/>
        <v>15054.4</v>
      </c>
      <c r="S36" s="86">
        <f t="shared" si="30"/>
        <v>0.97</v>
      </c>
      <c r="T36" s="85">
        <f t="shared" si="31"/>
        <v>15054.4</v>
      </c>
      <c r="U36" s="85">
        <f t="shared" si="32"/>
        <v>0</v>
      </c>
      <c r="V36" s="85">
        <f t="shared" si="33"/>
        <v>465.6</v>
      </c>
      <c r="W36" s="85">
        <f t="shared" si="34"/>
        <v>465.6</v>
      </c>
      <c r="X36" s="85">
        <f t="shared" si="35"/>
        <v>0</v>
      </c>
      <c r="Y36" s="85">
        <f t="shared" si="36"/>
        <v>480</v>
      </c>
      <c r="Z36" s="85">
        <f t="shared" si="37"/>
        <v>0</v>
      </c>
      <c r="AA36" s="87">
        <f t="shared" si="38"/>
        <v>0</v>
      </c>
      <c r="AB36" s="88">
        <f t="shared" si="39"/>
        <v>0</v>
      </c>
      <c r="AC36" s="85">
        <f t="shared" si="40"/>
        <v>0</v>
      </c>
      <c r="AD36" s="89" t="e">
        <f t="shared" si="41"/>
        <v>#DIV/0!</v>
      </c>
      <c r="AE36" s="98"/>
      <c r="AF36" s="99"/>
      <c r="AG36" s="98"/>
      <c r="AH36" s="99"/>
      <c r="AI36" s="98"/>
      <c r="AJ36" s="100"/>
      <c r="AK36" s="101"/>
      <c r="AL36" s="84">
        <f t="shared" si="42"/>
        <v>0</v>
      </c>
      <c r="AM36" s="85">
        <f t="shared" si="43"/>
        <v>0</v>
      </c>
      <c r="AN36" s="89" t="e">
        <f t="shared" si="44"/>
        <v>#DIV/0!</v>
      </c>
      <c r="AO36" s="98"/>
      <c r="AP36" s="99"/>
      <c r="AQ36" s="98"/>
      <c r="AR36" s="99"/>
      <c r="AS36" s="98"/>
      <c r="AT36" s="100"/>
      <c r="AU36" s="101"/>
      <c r="AV36" s="84">
        <f t="shared" si="45"/>
        <v>0</v>
      </c>
      <c r="AW36" s="85">
        <f t="shared" si="46"/>
        <v>0</v>
      </c>
      <c r="AX36" s="89" t="e">
        <f t="shared" si="47"/>
        <v>#DIV/0!</v>
      </c>
      <c r="AY36" s="76"/>
      <c r="AZ36" s="77"/>
      <c r="BA36" s="76"/>
      <c r="BB36" s="77"/>
      <c r="BC36" s="76"/>
      <c r="BD36" s="78"/>
      <c r="BE36" s="79"/>
      <c r="BF36" s="84">
        <f t="shared" si="48"/>
        <v>8000</v>
      </c>
      <c r="BG36" s="85">
        <f t="shared" si="49"/>
        <v>7527.2</v>
      </c>
      <c r="BH36" s="89">
        <f t="shared" si="50"/>
        <v>0.97</v>
      </c>
      <c r="BI36" s="76">
        <v>7527.2</v>
      </c>
      <c r="BJ36" s="77"/>
      <c r="BK36" s="76">
        <v>232.8</v>
      </c>
      <c r="BL36" s="77"/>
      <c r="BM36" s="76">
        <v>240</v>
      </c>
      <c r="BN36" s="78"/>
      <c r="BO36" s="79"/>
      <c r="BP36" s="84">
        <f t="shared" si="51"/>
        <v>8000</v>
      </c>
      <c r="BQ36" s="85">
        <f t="shared" si="52"/>
        <v>7527.2</v>
      </c>
      <c r="BR36" s="89">
        <f t="shared" si="53"/>
        <v>0.97</v>
      </c>
      <c r="BS36" s="76">
        <v>7527.2</v>
      </c>
      <c r="BT36" s="77"/>
      <c r="BU36" s="76">
        <v>232.8</v>
      </c>
      <c r="BV36" s="77"/>
      <c r="BW36" s="76">
        <v>240</v>
      </c>
      <c r="BX36" s="78"/>
      <c r="BY36" s="79"/>
      <c r="BZ36" s="81" t="str">
        <f>IF(Q36&lt;&gt;'Характеристика мероприятий'!K34,"Стоимость мероприятия не соответствует НМЦК","")</f>
        <v/>
      </c>
      <c r="CA36" s="82" t="str">
        <f>IFERROR(IF((VLOOKUP($B$2,справочники!N29:S118,2,FALSE()))&lt;AD36,"Нарушен ПУС 2026 г."," "),"")</f>
        <v/>
      </c>
      <c r="CB36" s="82" t="str">
        <f>IFERROR(IF((VLOOKUP($B$2,справочники!N29:S118,3,FALSE()))&lt;AN36,"Нарушен ПУС 2027 г.",""),"")</f>
        <v/>
      </c>
      <c r="CC36" s="82" t="str">
        <f>IFERROR(IF((VLOOKUP($B$2,справочники!N29:S118,4,FALSE()))&lt;AX36,"Нарушен ПУС 2028 г.",""),"")</f>
        <v/>
      </c>
      <c r="CD36" s="82" t="str">
        <f>IFERROR(IF((VLOOKUP($B$2,справочники!N29:S118,5,FALSE()))&lt;BH36,"Нарушен ПУС 2029 г.",""),"")</f>
        <v/>
      </c>
      <c r="CE36" s="82" t="str">
        <f>IFERROR(IF((VLOOKUP($B$2,справочники!N29:S118,6,FALSE()))&lt;BR36,"Нарушен ПУС 2030 г.",""),"")</f>
        <v/>
      </c>
    </row>
    <row r="37" spans="1:83" ht="53.25" customHeight="1">
      <c r="A37" s="102">
        <v>29</v>
      </c>
      <c r="B37" s="61" t="s">
        <v>61</v>
      </c>
      <c r="C37" s="62" t="s">
        <v>998</v>
      </c>
      <c r="D37" s="61" t="s">
        <v>53</v>
      </c>
      <c r="E37" s="63" t="s">
        <v>85</v>
      </c>
      <c r="F37" s="64"/>
      <c r="G37" s="61" t="s">
        <v>86</v>
      </c>
      <c r="H37" s="61" t="s">
        <v>56</v>
      </c>
      <c r="I37" s="65"/>
      <c r="J37" s="61" t="s">
        <v>83</v>
      </c>
      <c r="K37" s="61" t="s">
        <v>84</v>
      </c>
      <c r="L37" s="61"/>
      <c r="M37" s="61"/>
      <c r="N37" s="83">
        <f t="shared" si="28"/>
        <v>0</v>
      </c>
      <c r="O37" s="67">
        <v>2029</v>
      </c>
      <c r="P37" s="68">
        <v>2030</v>
      </c>
      <c r="Q37" s="84">
        <f t="shared" si="2"/>
        <v>18000</v>
      </c>
      <c r="R37" s="85">
        <f t="shared" si="29"/>
        <v>16936.2</v>
      </c>
      <c r="S37" s="86">
        <f t="shared" si="30"/>
        <v>0.97000000000000008</v>
      </c>
      <c r="T37" s="85">
        <f t="shared" si="31"/>
        <v>16936.2</v>
      </c>
      <c r="U37" s="85">
        <f t="shared" si="32"/>
        <v>0</v>
      </c>
      <c r="V37" s="85">
        <f t="shared" si="33"/>
        <v>523.79999999999995</v>
      </c>
      <c r="W37" s="85">
        <f t="shared" si="34"/>
        <v>523.79999999999995</v>
      </c>
      <c r="X37" s="85">
        <f t="shared" si="35"/>
        <v>0</v>
      </c>
      <c r="Y37" s="85">
        <f t="shared" si="36"/>
        <v>540</v>
      </c>
      <c r="Z37" s="85">
        <f t="shared" si="37"/>
        <v>0</v>
      </c>
      <c r="AA37" s="87">
        <f t="shared" si="38"/>
        <v>0</v>
      </c>
      <c r="AB37" s="88">
        <f t="shared" si="39"/>
        <v>0</v>
      </c>
      <c r="AC37" s="85">
        <f t="shared" si="40"/>
        <v>0</v>
      </c>
      <c r="AD37" s="89" t="e">
        <f t="shared" si="41"/>
        <v>#DIV/0!</v>
      </c>
      <c r="AE37" s="98"/>
      <c r="AF37" s="99"/>
      <c r="AG37" s="98"/>
      <c r="AH37" s="99"/>
      <c r="AI37" s="98"/>
      <c r="AJ37" s="100"/>
      <c r="AK37" s="101"/>
      <c r="AL37" s="84">
        <f t="shared" si="42"/>
        <v>0</v>
      </c>
      <c r="AM37" s="85">
        <f t="shared" si="43"/>
        <v>0</v>
      </c>
      <c r="AN37" s="89" t="e">
        <f t="shared" si="44"/>
        <v>#DIV/0!</v>
      </c>
      <c r="AO37" s="98"/>
      <c r="AP37" s="99"/>
      <c r="AQ37" s="98"/>
      <c r="AR37" s="99"/>
      <c r="AS37" s="98"/>
      <c r="AT37" s="100"/>
      <c r="AU37" s="101"/>
      <c r="AV37" s="84">
        <f t="shared" si="45"/>
        <v>0</v>
      </c>
      <c r="AW37" s="85">
        <f t="shared" si="46"/>
        <v>0</v>
      </c>
      <c r="AX37" s="89" t="e">
        <f t="shared" si="47"/>
        <v>#DIV/0!</v>
      </c>
      <c r="AY37" s="76"/>
      <c r="AZ37" s="77"/>
      <c r="BA37" s="76"/>
      <c r="BB37" s="77"/>
      <c r="BC37" s="76"/>
      <c r="BD37" s="78"/>
      <c r="BE37" s="79"/>
      <c r="BF37" s="84">
        <f t="shared" si="48"/>
        <v>9000</v>
      </c>
      <c r="BG37" s="85">
        <f t="shared" si="49"/>
        <v>8468.1</v>
      </c>
      <c r="BH37" s="89">
        <f t="shared" si="50"/>
        <v>0.97000000000000008</v>
      </c>
      <c r="BI37" s="76">
        <v>8468.1</v>
      </c>
      <c r="BJ37" s="77"/>
      <c r="BK37" s="76">
        <v>261.89999999999998</v>
      </c>
      <c r="BL37" s="77"/>
      <c r="BM37" s="76">
        <v>270</v>
      </c>
      <c r="BN37" s="78"/>
      <c r="BO37" s="79"/>
      <c r="BP37" s="84">
        <f t="shared" si="51"/>
        <v>9000</v>
      </c>
      <c r="BQ37" s="85">
        <f t="shared" si="52"/>
        <v>8468.1</v>
      </c>
      <c r="BR37" s="89">
        <f t="shared" si="53"/>
        <v>0.97000000000000008</v>
      </c>
      <c r="BS37" s="76">
        <v>8468.1</v>
      </c>
      <c r="BT37" s="77"/>
      <c r="BU37" s="76">
        <v>261.89999999999998</v>
      </c>
      <c r="BV37" s="77"/>
      <c r="BW37" s="76">
        <v>270</v>
      </c>
      <c r="BX37" s="78"/>
      <c r="BY37" s="79"/>
      <c r="BZ37" s="81" t="str">
        <f>IF(Q37&lt;&gt;'Характеристика мероприятий'!K35,"Стоимость мероприятия не соответствует НМЦК","")</f>
        <v/>
      </c>
      <c r="CA37" s="82" t="str">
        <f>IFERROR(IF((VLOOKUP($B$2,справочники!N30:S119,2,FALSE()))&lt;AD37,"Нарушен ПУС 2026 г."," "),"")</f>
        <v/>
      </c>
      <c r="CB37" s="82" t="str">
        <f>IFERROR(IF((VLOOKUP($B$2,справочники!N30:S119,3,FALSE()))&lt;AN37,"Нарушен ПУС 2027 г.",""),"")</f>
        <v/>
      </c>
      <c r="CC37" s="82" t="str">
        <f>IFERROR(IF((VLOOKUP($B$2,справочники!N30:S119,4,FALSE()))&lt;AX37,"Нарушен ПУС 2028 г.",""),"")</f>
        <v/>
      </c>
      <c r="CD37" s="82" t="str">
        <f>IFERROR(IF((VLOOKUP($B$2,справочники!N30:S119,5,FALSE()))&lt;BH37,"Нарушен ПУС 2029 г.",""),"")</f>
        <v/>
      </c>
      <c r="CE37" s="82" t="str">
        <f>IFERROR(IF((VLOOKUP($B$2,справочники!N30:S119,6,FALSE()))&lt;BR37,"Нарушен ПУС 2030 г.",""),"")</f>
        <v/>
      </c>
    </row>
    <row r="38" spans="1:83" ht="53.25" customHeight="1">
      <c r="A38" s="102">
        <v>30</v>
      </c>
      <c r="B38" s="61" t="s">
        <v>61</v>
      </c>
      <c r="C38" s="62" t="s">
        <v>999</v>
      </c>
      <c r="D38" s="61" t="s">
        <v>53</v>
      </c>
      <c r="E38" s="63" t="s">
        <v>85</v>
      </c>
      <c r="F38" s="64"/>
      <c r="G38" s="61" t="s">
        <v>64</v>
      </c>
      <c r="H38" s="61" t="s">
        <v>56</v>
      </c>
      <c r="I38" s="65"/>
      <c r="J38" s="61" t="s">
        <v>83</v>
      </c>
      <c r="K38" s="61" t="s">
        <v>84</v>
      </c>
      <c r="L38" s="61"/>
      <c r="M38" s="61"/>
      <c r="N38" s="83">
        <f t="shared" si="28"/>
        <v>0</v>
      </c>
      <c r="O38" s="67">
        <v>2029</v>
      </c>
      <c r="P38" s="68">
        <v>2030</v>
      </c>
      <c r="Q38" s="84">
        <f t="shared" si="2"/>
        <v>16000</v>
      </c>
      <c r="R38" s="85">
        <f t="shared" si="29"/>
        <v>15054.4</v>
      </c>
      <c r="S38" s="86">
        <f t="shared" si="30"/>
        <v>0.97</v>
      </c>
      <c r="T38" s="85">
        <f t="shared" si="31"/>
        <v>15054.4</v>
      </c>
      <c r="U38" s="85">
        <f t="shared" si="32"/>
        <v>0</v>
      </c>
      <c r="V38" s="85">
        <f t="shared" si="33"/>
        <v>465.6</v>
      </c>
      <c r="W38" s="85">
        <f t="shared" si="34"/>
        <v>465.6</v>
      </c>
      <c r="X38" s="85">
        <f t="shared" si="35"/>
        <v>0</v>
      </c>
      <c r="Y38" s="85">
        <f t="shared" si="36"/>
        <v>480</v>
      </c>
      <c r="Z38" s="85">
        <f t="shared" si="37"/>
        <v>0</v>
      </c>
      <c r="AA38" s="87">
        <f t="shared" si="38"/>
        <v>0</v>
      </c>
      <c r="AB38" s="88">
        <f t="shared" si="39"/>
        <v>0</v>
      </c>
      <c r="AC38" s="85">
        <f t="shared" si="40"/>
        <v>0</v>
      </c>
      <c r="AD38" s="89" t="e">
        <f t="shared" si="41"/>
        <v>#DIV/0!</v>
      </c>
      <c r="AE38" s="98"/>
      <c r="AF38" s="99"/>
      <c r="AG38" s="98"/>
      <c r="AH38" s="99"/>
      <c r="AI38" s="98"/>
      <c r="AJ38" s="100"/>
      <c r="AK38" s="101"/>
      <c r="AL38" s="84">
        <f t="shared" si="42"/>
        <v>0</v>
      </c>
      <c r="AM38" s="85">
        <f t="shared" si="43"/>
        <v>0</v>
      </c>
      <c r="AN38" s="89" t="e">
        <f t="shared" si="44"/>
        <v>#DIV/0!</v>
      </c>
      <c r="AO38" s="98"/>
      <c r="AP38" s="99"/>
      <c r="AQ38" s="98"/>
      <c r="AR38" s="99"/>
      <c r="AS38" s="98"/>
      <c r="AT38" s="100"/>
      <c r="AU38" s="101"/>
      <c r="AV38" s="84">
        <f t="shared" si="45"/>
        <v>0</v>
      </c>
      <c r="AW38" s="85">
        <f t="shared" si="46"/>
        <v>0</v>
      </c>
      <c r="AX38" s="89" t="e">
        <f t="shared" si="47"/>
        <v>#DIV/0!</v>
      </c>
      <c r="AY38" s="76"/>
      <c r="AZ38" s="77"/>
      <c r="BA38" s="76"/>
      <c r="BB38" s="77"/>
      <c r="BC38" s="76"/>
      <c r="BD38" s="78"/>
      <c r="BE38" s="79"/>
      <c r="BF38" s="84">
        <f t="shared" si="48"/>
        <v>8000</v>
      </c>
      <c r="BG38" s="85">
        <f t="shared" si="49"/>
        <v>7527.2</v>
      </c>
      <c r="BH38" s="89">
        <f t="shared" si="50"/>
        <v>0.97</v>
      </c>
      <c r="BI38" s="76">
        <v>7527.2</v>
      </c>
      <c r="BJ38" s="77"/>
      <c r="BK38" s="76">
        <v>232.8</v>
      </c>
      <c r="BL38" s="77"/>
      <c r="BM38" s="76">
        <v>240</v>
      </c>
      <c r="BN38" s="78"/>
      <c r="BO38" s="79"/>
      <c r="BP38" s="84">
        <f t="shared" si="51"/>
        <v>8000</v>
      </c>
      <c r="BQ38" s="85">
        <f t="shared" si="52"/>
        <v>7527.2</v>
      </c>
      <c r="BR38" s="89">
        <f t="shared" si="53"/>
        <v>0.97</v>
      </c>
      <c r="BS38" s="76">
        <v>7527.2</v>
      </c>
      <c r="BT38" s="77"/>
      <c r="BU38" s="76">
        <v>232.8</v>
      </c>
      <c r="BV38" s="77"/>
      <c r="BW38" s="76">
        <v>240</v>
      </c>
      <c r="BX38" s="78"/>
      <c r="BY38" s="79"/>
      <c r="BZ38" s="81" t="str">
        <f>IF(Q38&lt;&gt;'Характеристика мероприятий'!K36,"Стоимость мероприятия не соответствует НМЦК","")</f>
        <v/>
      </c>
      <c r="CA38" s="82" t="str">
        <f>IFERROR(IF((VLOOKUP($B$2,справочники!N31:S120,2,FALSE()))&lt;AD38,"Нарушен ПУС 2026 г."," "),"")</f>
        <v/>
      </c>
      <c r="CB38" s="82" t="str">
        <f>IFERROR(IF((VLOOKUP($B$2,справочники!N31:S120,3,FALSE()))&lt;AN38,"Нарушен ПУС 2027 г.",""),"")</f>
        <v/>
      </c>
      <c r="CC38" s="82" t="str">
        <f>IFERROR(IF((VLOOKUP($B$2,справочники!N31:S120,4,FALSE()))&lt;AX38,"Нарушен ПУС 2028 г.",""),"")</f>
        <v/>
      </c>
      <c r="CD38" s="82" t="str">
        <f>IFERROR(IF((VLOOKUP($B$2,справочники!N31:S120,5,FALSE()))&lt;BH38,"Нарушен ПУС 2029 г.",""),"")</f>
        <v/>
      </c>
      <c r="CE38" s="82" t="str">
        <f>IFERROR(IF((VLOOKUP($B$2,справочники!N31:S120,6,FALSE()))&lt;BR38,"Нарушен ПУС 2030 г.",""),"")</f>
        <v/>
      </c>
    </row>
    <row r="39" spans="1:83" ht="54" customHeight="1">
      <c r="A39" s="102">
        <v>31</v>
      </c>
      <c r="B39" s="61" t="s">
        <v>71</v>
      </c>
      <c r="C39" s="62" t="s">
        <v>87</v>
      </c>
      <c r="D39" s="61" t="s">
        <v>53</v>
      </c>
      <c r="E39" s="63" t="s">
        <v>54</v>
      </c>
      <c r="F39" s="64"/>
      <c r="G39" s="61" t="s">
        <v>55</v>
      </c>
      <c r="H39" s="61" t="s">
        <v>56</v>
      </c>
      <c r="I39" s="65"/>
      <c r="J39" s="61" t="s">
        <v>57</v>
      </c>
      <c r="K39" s="61" t="s">
        <v>58</v>
      </c>
      <c r="L39" s="61"/>
      <c r="M39" s="61"/>
      <c r="N39" s="83">
        <f t="shared" si="28"/>
        <v>0</v>
      </c>
      <c r="O39" s="67">
        <v>2029</v>
      </c>
      <c r="P39" s="68">
        <v>2030</v>
      </c>
      <c r="Q39" s="84">
        <f t="shared" si="2"/>
        <v>98000</v>
      </c>
      <c r="R39" s="85">
        <f t="shared" si="29"/>
        <v>95060</v>
      </c>
      <c r="S39" s="86">
        <f t="shared" si="30"/>
        <v>0.97</v>
      </c>
      <c r="T39" s="85">
        <f t="shared" si="31"/>
        <v>95060</v>
      </c>
      <c r="U39" s="85">
        <f t="shared" si="32"/>
        <v>0</v>
      </c>
      <c r="V39" s="85">
        <f t="shared" si="33"/>
        <v>2940</v>
      </c>
      <c r="W39" s="85">
        <f t="shared" si="34"/>
        <v>2940</v>
      </c>
      <c r="X39" s="85">
        <f t="shared" si="35"/>
        <v>0</v>
      </c>
      <c r="Y39" s="85">
        <f t="shared" si="36"/>
        <v>0</v>
      </c>
      <c r="Z39" s="85">
        <f t="shared" si="37"/>
        <v>0</v>
      </c>
      <c r="AA39" s="87">
        <f t="shared" si="38"/>
        <v>0</v>
      </c>
      <c r="AB39" s="84">
        <f t="shared" si="39"/>
        <v>0</v>
      </c>
      <c r="AC39" s="85">
        <f t="shared" si="40"/>
        <v>0</v>
      </c>
      <c r="AD39" s="89" t="e">
        <f t="shared" si="41"/>
        <v>#DIV/0!</v>
      </c>
      <c r="AE39" s="90"/>
      <c r="AF39" s="91"/>
      <c r="AG39" s="90"/>
      <c r="AH39" s="91"/>
      <c r="AI39" s="90"/>
      <c r="AJ39" s="90"/>
      <c r="AK39" s="93"/>
      <c r="AL39" s="84">
        <f t="shared" si="42"/>
        <v>0</v>
      </c>
      <c r="AM39" s="85">
        <f t="shared" si="43"/>
        <v>0</v>
      </c>
      <c r="AN39" s="89" t="e">
        <f t="shared" si="44"/>
        <v>#DIV/0!</v>
      </c>
      <c r="AO39" s="90"/>
      <c r="AP39" s="91"/>
      <c r="AQ39" s="90"/>
      <c r="AR39" s="91"/>
      <c r="AS39" s="90"/>
      <c r="AT39" s="90"/>
      <c r="AU39" s="93"/>
      <c r="AV39" s="84">
        <f t="shared" si="45"/>
        <v>0</v>
      </c>
      <c r="AW39" s="85">
        <f t="shared" si="46"/>
        <v>0</v>
      </c>
      <c r="AX39" s="89" t="e">
        <f t="shared" si="47"/>
        <v>#DIV/0!</v>
      </c>
      <c r="AY39" s="76"/>
      <c r="AZ39" s="77"/>
      <c r="BA39" s="76"/>
      <c r="BB39" s="77"/>
      <c r="BC39" s="76"/>
      <c r="BD39" s="78"/>
      <c r="BE39" s="79"/>
      <c r="BF39" s="84">
        <f t="shared" si="48"/>
        <v>49000</v>
      </c>
      <c r="BG39" s="85">
        <f t="shared" si="49"/>
        <v>47530</v>
      </c>
      <c r="BH39" s="89">
        <f t="shared" si="50"/>
        <v>0.97</v>
      </c>
      <c r="BI39" s="76">
        <v>47530</v>
      </c>
      <c r="BJ39" s="77"/>
      <c r="BK39" s="76">
        <v>1470</v>
      </c>
      <c r="BL39" s="77"/>
      <c r="BM39" s="76"/>
      <c r="BN39" s="78"/>
      <c r="BO39" s="79"/>
      <c r="BP39" s="84">
        <f t="shared" si="51"/>
        <v>49000</v>
      </c>
      <c r="BQ39" s="85">
        <f t="shared" si="52"/>
        <v>47530</v>
      </c>
      <c r="BR39" s="89">
        <f t="shared" si="53"/>
        <v>0.97</v>
      </c>
      <c r="BS39" s="76">
        <v>47530</v>
      </c>
      <c r="BT39" s="77"/>
      <c r="BU39" s="76">
        <v>1470</v>
      </c>
      <c r="BV39" s="77"/>
      <c r="BW39" s="76"/>
      <c r="BX39" s="78"/>
      <c r="BY39" s="79"/>
      <c r="BZ39" s="81" t="str">
        <f>IF(Q39&lt;&gt;'Характеристика мероприятий'!K37,"Стоимость мероприятия не соответствует НМЦК","")</f>
        <v/>
      </c>
      <c r="CA39" s="82" t="str">
        <f>IFERROR(IF((VLOOKUP($B$2,справочники!N32:S121,2,FALSE()))&lt;AD39,"Нарушен ПУС 2026 г."," "),"")</f>
        <v/>
      </c>
      <c r="CB39" s="82" t="str">
        <f>IFERROR(IF((VLOOKUP($B$2,справочники!N32:S121,3,FALSE()))&lt;AN39,"Нарушен ПУС 2027 г.",""),"")</f>
        <v/>
      </c>
      <c r="CC39" s="82" t="str">
        <f>IFERROR(IF((VLOOKUP($B$2,справочники!N32:S121,4,FALSE()))&lt;AX39,"Нарушен ПУС 2028 г.",""),"")</f>
        <v/>
      </c>
      <c r="CD39" s="82" t="str">
        <f>IFERROR(IF((VLOOKUP($B$2,справочники!N32:S121,5,FALSE()))&lt;BH39,"Нарушен ПУС 2029 г.",""),"")</f>
        <v/>
      </c>
      <c r="CE39" s="82" t="str">
        <f>IFERROR(IF((VLOOKUP($B$2,справочники!N32:S121,6,FALSE()))&lt;BR39,"Нарушен ПУС 2030 г.",""),"")</f>
        <v/>
      </c>
    </row>
    <row r="40" spans="1:83" s="103" customFormat="1" ht="54" customHeight="1">
      <c r="A40" s="102">
        <v>32</v>
      </c>
      <c r="B40" s="61" t="s">
        <v>75</v>
      </c>
      <c r="C40" s="62" t="s">
        <v>88</v>
      </c>
      <c r="D40" s="61" t="s">
        <v>53</v>
      </c>
      <c r="E40" s="63" t="s">
        <v>54</v>
      </c>
      <c r="F40" s="64"/>
      <c r="G40" s="61" t="s">
        <v>55</v>
      </c>
      <c r="H40" s="61" t="s">
        <v>56</v>
      </c>
      <c r="I40" s="65"/>
      <c r="J40" s="61" t="s">
        <v>57</v>
      </c>
      <c r="K40" s="61" t="s">
        <v>58</v>
      </c>
      <c r="L40" s="61"/>
      <c r="M40" s="61"/>
      <c r="N40" s="83">
        <f t="shared" si="28"/>
        <v>4500</v>
      </c>
      <c r="O40" s="61">
        <v>2030</v>
      </c>
      <c r="P40" s="63">
        <v>2030</v>
      </c>
      <c r="Q40" s="84">
        <f t="shared" si="2"/>
        <v>98000</v>
      </c>
      <c r="R40" s="85">
        <f t="shared" si="29"/>
        <v>87843.199999999997</v>
      </c>
      <c r="S40" s="86">
        <f t="shared" si="30"/>
        <v>0.97</v>
      </c>
      <c r="T40" s="85">
        <f t="shared" si="31"/>
        <v>87843.199999999997</v>
      </c>
      <c r="U40" s="85">
        <f t="shared" si="32"/>
        <v>0</v>
      </c>
      <c r="V40" s="85">
        <f t="shared" si="33"/>
        <v>2716.8</v>
      </c>
      <c r="W40" s="85">
        <f t="shared" si="34"/>
        <v>2716.8</v>
      </c>
      <c r="X40" s="85">
        <f t="shared" si="35"/>
        <v>0</v>
      </c>
      <c r="Y40" s="85">
        <f t="shared" si="36"/>
        <v>2940</v>
      </c>
      <c r="Z40" s="85">
        <f t="shared" si="37"/>
        <v>4500</v>
      </c>
      <c r="AA40" s="87">
        <f t="shared" si="38"/>
        <v>0</v>
      </c>
      <c r="AB40" s="84">
        <f t="shared" si="39"/>
        <v>0</v>
      </c>
      <c r="AC40" s="85">
        <f t="shared" si="40"/>
        <v>0</v>
      </c>
      <c r="AD40" s="89" t="e">
        <f t="shared" si="41"/>
        <v>#DIV/0!</v>
      </c>
      <c r="AE40" s="90"/>
      <c r="AF40" s="91"/>
      <c r="AG40" s="90"/>
      <c r="AH40" s="91"/>
      <c r="AI40" s="90"/>
      <c r="AJ40" s="90"/>
      <c r="AK40" s="93"/>
      <c r="AL40" s="84">
        <f t="shared" si="42"/>
        <v>0</v>
      </c>
      <c r="AM40" s="85">
        <f t="shared" si="43"/>
        <v>0</v>
      </c>
      <c r="AN40" s="89" t="e">
        <f t="shared" si="44"/>
        <v>#DIV/0!</v>
      </c>
      <c r="AO40" s="90"/>
      <c r="AP40" s="91"/>
      <c r="AQ40" s="90"/>
      <c r="AR40" s="91"/>
      <c r="AS40" s="90"/>
      <c r="AT40" s="90"/>
      <c r="AU40" s="93"/>
      <c r="AV40" s="84">
        <f t="shared" si="45"/>
        <v>0</v>
      </c>
      <c r="AW40" s="85">
        <f t="shared" si="46"/>
        <v>0</v>
      </c>
      <c r="AX40" s="89" t="e">
        <f t="shared" si="47"/>
        <v>#DIV/0!</v>
      </c>
      <c r="AY40" s="76"/>
      <c r="AZ40" s="77"/>
      <c r="BA40" s="76"/>
      <c r="BB40" s="77"/>
      <c r="BC40" s="76"/>
      <c r="BD40" s="78"/>
      <c r="BE40" s="79"/>
      <c r="BF40" s="84">
        <f t="shared" si="48"/>
        <v>0</v>
      </c>
      <c r="BG40" s="85">
        <f t="shared" si="49"/>
        <v>0</v>
      </c>
      <c r="BH40" s="89" t="e">
        <f t="shared" si="50"/>
        <v>#DIV/0!</v>
      </c>
      <c r="BI40" s="76"/>
      <c r="BJ40" s="77"/>
      <c r="BK40" s="76"/>
      <c r="BL40" s="77"/>
      <c r="BM40" s="76"/>
      <c r="BN40" s="78"/>
      <c r="BO40" s="79"/>
      <c r="BP40" s="84">
        <f t="shared" si="51"/>
        <v>98000</v>
      </c>
      <c r="BQ40" s="85">
        <f t="shared" si="52"/>
        <v>87843.199999999997</v>
      </c>
      <c r="BR40" s="89">
        <f t="shared" si="53"/>
        <v>0.97</v>
      </c>
      <c r="BS40" s="76">
        <v>87843.199999999997</v>
      </c>
      <c r="BT40" s="77"/>
      <c r="BU40" s="76">
        <v>2716.8</v>
      </c>
      <c r="BV40" s="77"/>
      <c r="BW40" s="76">
        <v>2940</v>
      </c>
      <c r="BX40" s="78">
        <v>4500</v>
      </c>
      <c r="BY40" s="79"/>
      <c r="BZ40" s="81" t="str">
        <f>IF(Q40&lt;&gt;'Характеристика мероприятий'!K38,"Стоимость мероприятия не соответствует НМЦК","")</f>
        <v/>
      </c>
      <c r="CA40" s="82" t="str">
        <f>IFERROR(IF((VLOOKUP($B$2,справочники!N33:S122,2,FALSE()))&lt;AD40,"Нарушен ПУС 2026 г."," "),"")</f>
        <v/>
      </c>
      <c r="CB40" s="82" t="str">
        <f>IFERROR(IF((VLOOKUP($B$2,справочники!N33:S122,3,FALSE()))&lt;AN40,"Нарушен ПУС 2027 г.",""),"")</f>
        <v/>
      </c>
      <c r="CC40" s="82" t="str">
        <f>IFERROR(IF((VLOOKUP($B$2,справочники!N33:S122,4,FALSE()))&lt;AX40,"Нарушен ПУС 2028 г.",""),"")</f>
        <v/>
      </c>
      <c r="CD40" s="82" t="str">
        <f>IFERROR(IF((VLOOKUP($B$2,справочники!N33:S122,5,FALSE()))&lt;BH40,"Нарушен ПУС 2029 г.",""),"")</f>
        <v/>
      </c>
      <c r="CE40" s="82" t="str">
        <f>IFERROR(IF((VLOOKUP($B$2,справочники!N33:S122,6,FALSE()))&lt;BR40,"Нарушен ПУС 2030 г.",""),"")</f>
        <v/>
      </c>
    </row>
    <row r="41" spans="1:83" s="103" customFormat="1" ht="54" customHeight="1">
      <c r="A41" s="102">
        <v>33</v>
      </c>
      <c r="B41" s="61" t="s">
        <v>89</v>
      </c>
      <c r="C41" s="62" t="s">
        <v>90</v>
      </c>
      <c r="D41" s="61" t="s">
        <v>53</v>
      </c>
      <c r="E41" s="63" t="s">
        <v>54</v>
      </c>
      <c r="F41" s="64"/>
      <c r="G41" s="61" t="s">
        <v>55</v>
      </c>
      <c r="H41" s="61" t="s">
        <v>56</v>
      </c>
      <c r="I41" s="65"/>
      <c r="J41" s="61" t="s">
        <v>57</v>
      </c>
      <c r="K41" s="61" t="s">
        <v>58</v>
      </c>
      <c r="L41" s="61"/>
      <c r="M41" s="61"/>
      <c r="N41" s="83">
        <f t="shared" si="28"/>
        <v>8000</v>
      </c>
      <c r="O41" s="61">
        <v>2029</v>
      </c>
      <c r="P41" s="63">
        <v>2029</v>
      </c>
      <c r="Q41" s="84">
        <f t="shared" ref="Q41:Q72" si="54">R41+W41+Y41+Z41+X41</f>
        <v>400000</v>
      </c>
      <c r="R41" s="85">
        <f t="shared" si="29"/>
        <v>368600</v>
      </c>
      <c r="S41" s="86">
        <f t="shared" si="30"/>
        <v>0.97</v>
      </c>
      <c r="T41" s="85">
        <f t="shared" si="31"/>
        <v>368600</v>
      </c>
      <c r="U41" s="85">
        <f t="shared" si="32"/>
        <v>0</v>
      </c>
      <c r="V41" s="85">
        <f t="shared" si="33"/>
        <v>11400</v>
      </c>
      <c r="W41" s="85">
        <f t="shared" si="34"/>
        <v>11400</v>
      </c>
      <c r="X41" s="85">
        <f t="shared" si="35"/>
        <v>0</v>
      </c>
      <c r="Y41" s="85">
        <f t="shared" si="36"/>
        <v>12000</v>
      </c>
      <c r="Z41" s="85">
        <f t="shared" si="37"/>
        <v>8000</v>
      </c>
      <c r="AA41" s="87">
        <f t="shared" si="38"/>
        <v>0</v>
      </c>
      <c r="AB41" s="84">
        <f t="shared" si="39"/>
        <v>0</v>
      </c>
      <c r="AC41" s="85">
        <f t="shared" si="40"/>
        <v>0</v>
      </c>
      <c r="AD41" s="89" t="e">
        <f t="shared" si="41"/>
        <v>#DIV/0!</v>
      </c>
      <c r="AE41" s="90"/>
      <c r="AF41" s="91"/>
      <c r="AG41" s="90"/>
      <c r="AH41" s="91"/>
      <c r="AI41" s="90"/>
      <c r="AJ41" s="90"/>
      <c r="AK41" s="93"/>
      <c r="AL41" s="84">
        <f t="shared" si="42"/>
        <v>0</v>
      </c>
      <c r="AM41" s="85">
        <f t="shared" si="43"/>
        <v>0</v>
      </c>
      <c r="AN41" s="89" t="e">
        <f t="shared" si="44"/>
        <v>#DIV/0!</v>
      </c>
      <c r="AO41" s="90"/>
      <c r="AP41" s="91"/>
      <c r="AQ41" s="90"/>
      <c r="AR41" s="91"/>
      <c r="AS41" s="90"/>
      <c r="AT41" s="90"/>
      <c r="AU41" s="93"/>
      <c r="AV41" s="84">
        <f t="shared" si="45"/>
        <v>0</v>
      </c>
      <c r="AW41" s="85">
        <f t="shared" si="46"/>
        <v>0</v>
      </c>
      <c r="AX41" s="89" t="e">
        <f t="shared" si="47"/>
        <v>#DIV/0!</v>
      </c>
      <c r="AY41" s="76"/>
      <c r="AZ41" s="77"/>
      <c r="BA41" s="76"/>
      <c r="BB41" s="77"/>
      <c r="BC41" s="76"/>
      <c r="BD41" s="78"/>
      <c r="BE41" s="79"/>
      <c r="BF41" s="84">
        <f t="shared" si="48"/>
        <v>400000</v>
      </c>
      <c r="BG41" s="85">
        <f t="shared" si="49"/>
        <v>368600</v>
      </c>
      <c r="BH41" s="89">
        <f t="shared" si="50"/>
        <v>0.97</v>
      </c>
      <c r="BI41" s="76">
        <v>368600</v>
      </c>
      <c r="BJ41" s="77"/>
      <c r="BK41" s="76">
        <v>11400</v>
      </c>
      <c r="BL41" s="77"/>
      <c r="BM41" s="76">
        <v>12000</v>
      </c>
      <c r="BN41" s="78">
        <v>8000</v>
      </c>
      <c r="BO41" s="79"/>
      <c r="BP41" s="84">
        <f t="shared" si="51"/>
        <v>0</v>
      </c>
      <c r="BQ41" s="85">
        <f t="shared" si="52"/>
        <v>0</v>
      </c>
      <c r="BR41" s="89" t="e">
        <f t="shared" si="53"/>
        <v>#DIV/0!</v>
      </c>
      <c r="BS41" s="76"/>
      <c r="BT41" s="77"/>
      <c r="BU41" s="76"/>
      <c r="BV41" s="77"/>
      <c r="BW41" s="76"/>
      <c r="BX41" s="78"/>
      <c r="BY41" s="79"/>
      <c r="BZ41" s="81" t="str">
        <f>IF(Q41&lt;&gt;'Характеристика мероприятий'!K39,"Стоимость мероприятия не соответствует НМЦК","")</f>
        <v/>
      </c>
      <c r="CA41" s="82" t="str">
        <f>IFERROR(IF((VLOOKUP($B$2,справочники!N34:S123,2,FALSE()))&lt;AD41,"Нарушен ПУС 2026 г."," "),"")</f>
        <v/>
      </c>
      <c r="CB41" s="82" t="str">
        <f>IFERROR(IF((VLOOKUP($B$2,справочники!N34:S123,3,FALSE()))&lt;AN41,"Нарушен ПУС 2027 г.",""),"")</f>
        <v/>
      </c>
      <c r="CC41" s="82" t="str">
        <f>IFERROR(IF((VLOOKUP($B$2,справочники!N34:S123,4,FALSE()))&lt;AX41,"Нарушен ПУС 2028 г.",""),"")</f>
        <v/>
      </c>
      <c r="CD41" s="82" t="str">
        <f>IFERROR(IF((VLOOKUP($B$2,справочники!N34:S123,5,FALSE()))&lt;BH41,"Нарушен ПУС 2029 г.",""),"")</f>
        <v/>
      </c>
      <c r="CE41" s="82" t="str">
        <f>IFERROR(IF((VLOOKUP($B$2,справочники!N34:S123,6,FALSE()))&lt;BR41,"Нарушен ПУС 2030 г.",""),"")</f>
        <v/>
      </c>
    </row>
    <row r="42" spans="1:83" s="103" customFormat="1" ht="54" customHeight="1">
      <c r="A42" s="102">
        <v>34</v>
      </c>
      <c r="B42" s="61" t="s">
        <v>89</v>
      </c>
      <c r="C42" s="62" t="s">
        <v>91</v>
      </c>
      <c r="D42" s="61" t="s">
        <v>53</v>
      </c>
      <c r="E42" s="63" t="s">
        <v>54</v>
      </c>
      <c r="F42" s="64"/>
      <c r="G42" s="61" t="s">
        <v>55</v>
      </c>
      <c r="H42" s="61" t="s">
        <v>56</v>
      </c>
      <c r="I42" s="65"/>
      <c r="J42" s="61" t="s">
        <v>57</v>
      </c>
      <c r="K42" s="61" t="s">
        <v>58</v>
      </c>
      <c r="L42" s="61"/>
      <c r="M42" s="61"/>
      <c r="N42" s="83">
        <f t="shared" si="28"/>
        <v>2400</v>
      </c>
      <c r="O42" s="61">
        <v>2028</v>
      </c>
      <c r="P42" s="63">
        <v>2028</v>
      </c>
      <c r="Q42" s="84">
        <f t="shared" si="54"/>
        <v>120000</v>
      </c>
      <c r="R42" s="85">
        <f t="shared" si="29"/>
        <v>110580</v>
      </c>
      <c r="S42" s="86">
        <f t="shared" si="30"/>
        <v>0.97</v>
      </c>
      <c r="T42" s="85">
        <f t="shared" si="31"/>
        <v>110580</v>
      </c>
      <c r="U42" s="85">
        <f t="shared" si="32"/>
        <v>0</v>
      </c>
      <c r="V42" s="85">
        <f t="shared" si="33"/>
        <v>3420</v>
      </c>
      <c r="W42" s="85">
        <f t="shared" si="34"/>
        <v>3420</v>
      </c>
      <c r="X42" s="85">
        <f t="shared" si="35"/>
        <v>0</v>
      </c>
      <c r="Y42" s="85">
        <f t="shared" si="36"/>
        <v>3600</v>
      </c>
      <c r="Z42" s="85">
        <f t="shared" si="37"/>
        <v>2400</v>
      </c>
      <c r="AA42" s="87">
        <f t="shared" si="38"/>
        <v>0</v>
      </c>
      <c r="AB42" s="84">
        <f t="shared" si="39"/>
        <v>0</v>
      </c>
      <c r="AC42" s="85">
        <f t="shared" si="40"/>
        <v>0</v>
      </c>
      <c r="AD42" s="89" t="e">
        <f t="shared" si="41"/>
        <v>#DIV/0!</v>
      </c>
      <c r="AE42" s="90"/>
      <c r="AF42" s="91"/>
      <c r="AG42" s="90"/>
      <c r="AH42" s="91"/>
      <c r="AI42" s="90"/>
      <c r="AJ42" s="90"/>
      <c r="AK42" s="93"/>
      <c r="AL42" s="84">
        <f t="shared" si="42"/>
        <v>0</v>
      </c>
      <c r="AM42" s="85">
        <f t="shared" si="43"/>
        <v>0</v>
      </c>
      <c r="AN42" s="89" t="e">
        <f t="shared" si="44"/>
        <v>#DIV/0!</v>
      </c>
      <c r="AO42" s="90"/>
      <c r="AP42" s="91"/>
      <c r="AQ42" s="90"/>
      <c r="AR42" s="91"/>
      <c r="AS42" s="90"/>
      <c r="AT42" s="90"/>
      <c r="AU42" s="93"/>
      <c r="AV42" s="84">
        <f t="shared" si="45"/>
        <v>120000</v>
      </c>
      <c r="AW42" s="85">
        <f t="shared" si="46"/>
        <v>110580</v>
      </c>
      <c r="AX42" s="89">
        <f t="shared" si="47"/>
        <v>0.97</v>
      </c>
      <c r="AY42" s="76">
        <v>110580</v>
      </c>
      <c r="AZ42" s="77"/>
      <c r="BA42" s="76">
        <v>3420</v>
      </c>
      <c r="BB42" s="77"/>
      <c r="BC42" s="76">
        <v>3600</v>
      </c>
      <c r="BD42" s="78">
        <v>2400</v>
      </c>
      <c r="BE42" s="79"/>
      <c r="BF42" s="84">
        <f t="shared" si="48"/>
        <v>0</v>
      </c>
      <c r="BG42" s="85">
        <f t="shared" si="49"/>
        <v>0</v>
      </c>
      <c r="BH42" s="89" t="e">
        <f t="shared" si="50"/>
        <v>#DIV/0!</v>
      </c>
      <c r="BI42" s="76"/>
      <c r="BJ42" s="77"/>
      <c r="BK42" s="76"/>
      <c r="BL42" s="77"/>
      <c r="BM42" s="76"/>
      <c r="BN42" s="78"/>
      <c r="BO42" s="79"/>
      <c r="BP42" s="84">
        <f t="shared" si="51"/>
        <v>0</v>
      </c>
      <c r="BQ42" s="85">
        <f t="shared" si="52"/>
        <v>0</v>
      </c>
      <c r="BR42" s="89" t="e">
        <f t="shared" si="53"/>
        <v>#DIV/0!</v>
      </c>
      <c r="BS42" s="76"/>
      <c r="BT42" s="77"/>
      <c r="BU42" s="76"/>
      <c r="BV42" s="77"/>
      <c r="BW42" s="76"/>
      <c r="BX42" s="78"/>
      <c r="BY42" s="79"/>
      <c r="BZ42" s="81" t="str">
        <f>IF(Q42&lt;&gt;'Характеристика мероприятий'!K40,"Стоимость мероприятия не соответствует НМЦК","")</f>
        <v/>
      </c>
      <c r="CA42" s="82" t="str">
        <f>IFERROR(IF((VLOOKUP($B$2,справочники!N35:S124,2,FALSE()))&lt;AD42,"Нарушен ПУС 2026 г."," "),"")</f>
        <v/>
      </c>
      <c r="CB42" s="82" t="str">
        <f>IFERROR(IF((VLOOKUP($B$2,справочники!N35:S124,3,FALSE()))&lt;AN42,"Нарушен ПУС 2027 г.",""),"")</f>
        <v/>
      </c>
      <c r="CC42" s="82" t="str">
        <f>IFERROR(IF((VLOOKUP($B$2,справочники!N35:S124,4,FALSE()))&lt;AX42,"Нарушен ПУС 2028 г.",""),"")</f>
        <v/>
      </c>
      <c r="CD42" s="82" t="str">
        <f>IFERROR(IF((VLOOKUP($B$2,справочники!N35:S124,5,FALSE()))&lt;BH42,"Нарушен ПУС 2029 г.",""),"")</f>
        <v/>
      </c>
      <c r="CE42" s="82" t="str">
        <f>IFERROR(IF((VLOOKUP($B$2,справочники!N35:S124,6,FALSE()))&lt;BR42,"Нарушен ПУС 2030 г.",""),"")</f>
        <v/>
      </c>
    </row>
    <row r="43" spans="1:83" ht="54" customHeight="1">
      <c r="A43" s="102">
        <v>35</v>
      </c>
      <c r="B43" s="61"/>
      <c r="C43" s="62"/>
      <c r="D43" s="61"/>
      <c r="E43" s="63"/>
      <c r="F43" s="64"/>
      <c r="G43" s="61"/>
      <c r="H43" s="61"/>
      <c r="I43" s="65"/>
      <c r="J43" s="61"/>
      <c r="K43" s="61"/>
      <c r="L43" s="61"/>
      <c r="M43" s="61"/>
      <c r="N43" s="83">
        <f t="shared" si="28"/>
        <v>0</v>
      </c>
      <c r="O43" s="61"/>
      <c r="P43" s="63"/>
      <c r="Q43" s="84">
        <f t="shared" si="54"/>
        <v>0</v>
      </c>
      <c r="R43" s="85">
        <f t="shared" si="29"/>
        <v>0</v>
      </c>
      <c r="S43" s="86" t="e">
        <f t="shared" si="30"/>
        <v>#DIV/0!</v>
      </c>
      <c r="T43" s="85">
        <f t="shared" si="31"/>
        <v>0</v>
      </c>
      <c r="U43" s="85">
        <f t="shared" si="32"/>
        <v>0</v>
      </c>
      <c r="V43" s="85">
        <f t="shared" si="33"/>
        <v>0</v>
      </c>
      <c r="W43" s="85">
        <f t="shared" si="34"/>
        <v>0</v>
      </c>
      <c r="X43" s="85">
        <f t="shared" si="35"/>
        <v>0</v>
      </c>
      <c r="Y43" s="85">
        <f t="shared" si="36"/>
        <v>0</v>
      </c>
      <c r="Z43" s="85">
        <f t="shared" si="37"/>
        <v>0</v>
      </c>
      <c r="AA43" s="87">
        <f t="shared" si="38"/>
        <v>0</v>
      </c>
      <c r="AB43" s="84">
        <f t="shared" si="39"/>
        <v>0</v>
      </c>
      <c r="AC43" s="85">
        <f t="shared" si="40"/>
        <v>0</v>
      </c>
      <c r="AD43" s="89" t="e">
        <f t="shared" si="41"/>
        <v>#DIV/0!</v>
      </c>
      <c r="AE43" s="90"/>
      <c r="AF43" s="91"/>
      <c r="AG43" s="90"/>
      <c r="AH43" s="91"/>
      <c r="AI43" s="90"/>
      <c r="AJ43" s="90"/>
      <c r="AK43" s="93"/>
      <c r="AL43" s="84">
        <f t="shared" si="42"/>
        <v>0</v>
      </c>
      <c r="AM43" s="85">
        <f t="shared" si="43"/>
        <v>0</v>
      </c>
      <c r="AN43" s="89" t="e">
        <f t="shared" si="44"/>
        <v>#DIV/0!</v>
      </c>
      <c r="AO43" s="90"/>
      <c r="AP43" s="91"/>
      <c r="AQ43" s="90"/>
      <c r="AR43" s="91"/>
      <c r="AS43" s="90"/>
      <c r="AT43" s="90"/>
      <c r="AU43" s="93"/>
      <c r="AV43" s="84">
        <f t="shared" si="45"/>
        <v>0</v>
      </c>
      <c r="AW43" s="85">
        <f t="shared" si="46"/>
        <v>0</v>
      </c>
      <c r="AX43" s="89" t="e">
        <f t="shared" si="47"/>
        <v>#DIV/0!</v>
      </c>
      <c r="AY43" s="76"/>
      <c r="AZ43" s="77"/>
      <c r="BA43" s="76"/>
      <c r="BB43" s="77"/>
      <c r="BC43" s="76"/>
      <c r="BD43" s="78"/>
      <c r="BE43" s="79"/>
      <c r="BF43" s="84">
        <f t="shared" si="48"/>
        <v>0</v>
      </c>
      <c r="BG43" s="85">
        <f t="shared" si="49"/>
        <v>0</v>
      </c>
      <c r="BH43" s="89" t="e">
        <f t="shared" si="50"/>
        <v>#DIV/0!</v>
      </c>
      <c r="BI43" s="76"/>
      <c r="BJ43" s="77"/>
      <c r="BK43" s="76"/>
      <c r="BL43" s="77"/>
      <c r="BM43" s="76"/>
      <c r="BN43" s="78"/>
      <c r="BO43" s="79"/>
      <c r="BP43" s="84">
        <f t="shared" si="51"/>
        <v>0</v>
      </c>
      <c r="BQ43" s="85">
        <f t="shared" si="52"/>
        <v>0</v>
      </c>
      <c r="BR43" s="89" t="e">
        <f t="shared" si="53"/>
        <v>#DIV/0!</v>
      </c>
      <c r="BS43" s="76"/>
      <c r="BT43" s="77"/>
      <c r="BU43" s="76"/>
      <c r="BV43" s="77"/>
      <c r="BW43" s="76"/>
      <c r="BX43" s="78"/>
      <c r="BY43" s="79"/>
      <c r="BZ43" s="81" t="str">
        <f>IF(Q43&lt;&gt;'Характеристика мероприятий'!K41,"Стоимость мероприятия не соответствует НМЦК","")</f>
        <v/>
      </c>
      <c r="CA43" s="82" t="str">
        <f>IFERROR(IF((VLOOKUP($B$2,справочники!N36:S125,2,FALSE()))&lt;AD43,"Нарушен ПУС 2026 г."," "),"")</f>
        <v/>
      </c>
      <c r="CB43" s="82" t="str">
        <f>IFERROR(IF((VLOOKUP($B$2,справочники!N36:S125,3,FALSE()))&lt;AN43,"Нарушен ПУС 2027 г.",""),"")</f>
        <v/>
      </c>
      <c r="CC43" s="82" t="str">
        <f>IFERROR(IF((VLOOKUP($B$2,справочники!N36:S125,4,FALSE()))&lt;AX43,"Нарушен ПУС 2028 г.",""),"")</f>
        <v/>
      </c>
      <c r="CD43" s="82" t="str">
        <f>IFERROR(IF((VLOOKUP($B$2,справочники!N36:S125,5,FALSE()))&lt;BH43,"Нарушен ПУС 2029 г.",""),"")</f>
        <v/>
      </c>
      <c r="CE43" s="82" t="str">
        <f>IFERROR(IF((VLOOKUP($B$2,справочники!N36:S125,6,FALSE()))&lt;BR43,"Нарушен ПУС 2030 г.",""),"")</f>
        <v/>
      </c>
    </row>
    <row r="44" spans="1:83" ht="54" customHeight="1">
      <c r="A44" s="102">
        <v>36</v>
      </c>
      <c r="B44" s="61"/>
      <c r="C44" s="95"/>
      <c r="D44" s="61"/>
      <c r="E44" s="63"/>
      <c r="F44" s="64"/>
      <c r="G44" s="61"/>
      <c r="H44" s="61"/>
      <c r="I44" s="65"/>
      <c r="J44" s="61"/>
      <c r="K44" s="61"/>
      <c r="L44" s="61"/>
      <c r="M44" s="61"/>
      <c r="N44" s="83">
        <f t="shared" si="28"/>
        <v>0</v>
      </c>
      <c r="O44" s="61"/>
      <c r="P44" s="63"/>
      <c r="Q44" s="84">
        <f t="shared" si="54"/>
        <v>0</v>
      </c>
      <c r="R44" s="85">
        <f t="shared" si="29"/>
        <v>0</v>
      </c>
      <c r="S44" s="86" t="e">
        <f t="shared" si="30"/>
        <v>#DIV/0!</v>
      </c>
      <c r="T44" s="85">
        <f t="shared" si="31"/>
        <v>0</v>
      </c>
      <c r="U44" s="85">
        <f t="shared" si="32"/>
        <v>0</v>
      </c>
      <c r="V44" s="85">
        <f t="shared" si="33"/>
        <v>0</v>
      </c>
      <c r="W44" s="85">
        <f t="shared" si="34"/>
        <v>0</v>
      </c>
      <c r="X44" s="85">
        <f t="shared" si="35"/>
        <v>0</v>
      </c>
      <c r="Y44" s="85">
        <f t="shared" si="36"/>
        <v>0</v>
      </c>
      <c r="Z44" s="85">
        <f t="shared" si="37"/>
        <v>0</v>
      </c>
      <c r="AA44" s="87">
        <f t="shared" si="38"/>
        <v>0</v>
      </c>
      <c r="AB44" s="84">
        <f t="shared" si="39"/>
        <v>0</v>
      </c>
      <c r="AC44" s="85">
        <f t="shared" si="40"/>
        <v>0</v>
      </c>
      <c r="AD44" s="89" t="e">
        <f t="shared" si="41"/>
        <v>#DIV/0!</v>
      </c>
      <c r="AE44" s="90"/>
      <c r="AF44" s="91"/>
      <c r="AG44" s="90"/>
      <c r="AH44" s="91"/>
      <c r="AI44" s="90"/>
      <c r="AJ44" s="90"/>
      <c r="AK44" s="93"/>
      <c r="AL44" s="84">
        <f t="shared" si="42"/>
        <v>0</v>
      </c>
      <c r="AM44" s="85">
        <f t="shared" si="43"/>
        <v>0</v>
      </c>
      <c r="AN44" s="89" t="e">
        <f t="shared" si="44"/>
        <v>#DIV/0!</v>
      </c>
      <c r="AO44" s="90"/>
      <c r="AP44" s="91"/>
      <c r="AQ44" s="90"/>
      <c r="AR44" s="91"/>
      <c r="AS44" s="90"/>
      <c r="AT44" s="90"/>
      <c r="AU44" s="93"/>
      <c r="AV44" s="84">
        <f t="shared" si="45"/>
        <v>0</v>
      </c>
      <c r="AW44" s="85">
        <f t="shared" si="46"/>
        <v>0</v>
      </c>
      <c r="AX44" s="89" t="e">
        <f t="shared" si="47"/>
        <v>#DIV/0!</v>
      </c>
      <c r="AY44" s="76"/>
      <c r="AZ44" s="77"/>
      <c r="BA44" s="76"/>
      <c r="BB44" s="77"/>
      <c r="BC44" s="76"/>
      <c r="BD44" s="78"/>
      <c r="BE44" s="79"/>
      <c r="BF44" s="84">
        <f t="shared" si="48"/>
        <v>0</v>
      </c>
      <c r="BG44" s="85">
        <f t="shared" si="49"/>
        <v>0</v>
      </c>
      <c r="BH44" s="89" t="e">
        <f t="shared" si="50"/>
        <v>#DIV/0!</v>
      </c>
      <c r="BI44" s="76"/>
      <c r="BJ44" s="77"/>
      <c r="BK44" s="76"/>
      <c r="BL44" s="77"/>
      <c r="BM44" s="76"/>
      <c r="BN44" s="78"/>
      <c r="BO44" s="79"/>
      <c r="BP44" s="84">
        <f t="shared" si="51"/>
        <v>0</v>
      </c>
      <c r="BQ44" s="85">
        <f t="shared" si="52"/>
        <v>0</v>
      </c>
      <c r="BR44" s="89" t="e">
        <f t="shared" si="53"/>
        <v>#DIV/0!</v>
      </c>
      <c r="BS44" s="76"/>
      <c r="BT44" s="77"/>
      <c r="BU44" s="76"/>
      <c r="BV44" s="77"/>
      <c r="BW44" s="76"/>
      <c r="BX44" s="78"/>
      <c r="BY44" s="79"/>
      <c r="BZ44" s="81" t="str">
        <f>IF(Q44&lt;&gt;'Характеристика мероприятий'!K42,"Стоимость мероприятия не соответствует НМЦК","")</f>
        <v/>
      </c>
      <c r="CA44" s="82" t="str">
        <f>IFERROR(IF((VLOOKUP($B$2,справочники!N37:S126,2,FALSE()))&lt;AD44,"Нарушен ПУС 2026 г."," "),"")</f>
        <v/>
      </c>
      <c r="CB44" s="82" t="str">
        <f>IFERROR(IF((VLOOKUP($B$2,справочники!N37:S126,3,FALSE()))&lt;AN44,"Нарушен ПУС 2027 г.",""),"")</f>
        <v/>
      </c>
      <c r="CC44" s="82" t="str">
        <f>IFERROR(IF((VLOOKUP($B$2,справочники!N37:S126,4,FALSE()))&lt;AX44,"Нарушен ПУС 2028 г.",""),"")</f>
        <v/>
      </c>
      <c r="CD44" s="82" t="str">
        <f>IFERROR(IF((VLOOKUP($B$2,справочники!N37:S126,5,FALSE()))&lt;BH44,"Нарушен ПУС 2029 г.",""),"")</f>
        <v/>
      </c>
      <c r="CE44" s="82" t="str">
        <f>IFERROR(IF((VLOOKUP($B$2,справочники!N37:S126,6,FALSE()))&lt;BR44,"Нарушен ПУС 2030 г.",""),"")</f>
        <v/>
      </c>
    </row>
    <row r="45" spans="1:83" ht="54" customHeight="1">
      <c r="A45" s="102">
        <v>37</v>
      </c>
      <c r="B45" s="61"/>
      <c r="C45" s="95"/>
      <c r="D45" s="61"/>
      <c r="E45" s="63"/>
      <c r="F45" s="64"/>
      <c r="G45" s="61"/>
      <c r="H45" s="61"/>
      <c r="I45" s="65"/>
      <c r="J45" s="61"/>
      <c r="K45" s="61"/>
      <c r="L45" s="61"/>
      <c r="M45" s="61"/>
      <c r="N45" s="83">
        <f t="shared" si="28"/>
        <v>0</v>
      </c>
      <c r="O45" s="61"/>
      <c r="P45" s="63"/>
      <c r="Q45" s="84">
        <f t="shared" si="54"/>
        <v>0</v>
      </c>
      <c r="R45" s="85">
        <f t="shared" si="29"/>
        <v>0</v>
      </c>
      <c r="S45" s="86" t="e">
        <f t="shared" si="30"/>
        <v>#DIV/0!</v>
      </c>
      <c r="T45" s="85">
        <f t="shared" si="31"/>
        <v>0</v>
      </c>
      <c r="U45" s="85">
        <f t="shared" si="32"/>
        <v>0</v>
      </c>
      <c r="V45" s="85">
        <f t="shared" si="33"/>
        <v>0</v>
      </c>
      <c r="W45" s="85">
        <f t="shared" si="34"/>
        <v>0</v>
      </c>
      <c r="X45" s="85">
        <f t="shared" si="35"/>
        <v>0</v>
      </c>
      <c r="Y45" s="85">
        <f t="shared" si="36"/>
        <v>0</v>
      </c>
      <c r="Z45" s="85">
        <f t="shared" si="37"/>
        <v>0</v>
      </c>
      <c r="AA45" s="87">
        <f t="shared" si="38"/>
        <v>0</v>
      </c>
      <c r="AB45" s="84">
        <f t="shared" si="39"/>
        <v>0</v>
      </c>
      <c r="AC45" s="85">
        <f t="shared" si="40"/>
        <v>0</v>
      </c>
      <c r="AD45" s="89" t="e">
        <f t="shared" si="41"/>
        <v>#DIV/0!</v>
      </c>
      <c r="AE45" s="90"/>
      <c r="AF45" s="91"/>
      <c r="AG45" s="90"/>
      <c r="AH45" s="91"/>
      <c r="AI45" s="90"/>
      <c r="AJ45" s="90"/>
      <c r="AK45" s="93"/>
      <c r="AL45" s="84">
        <f t="shared" si="42"/>
        <v>0</v>
      </c>
      <c r="AM45" s="85">
        <f t="shared" si="43"/>
        <v>0</v>
      </c>
      <c r="AN45" s="89" t="e">
        <f t="shared" si="44"/>
        <v>#DIV/0!</v>
      </c>
      <c r="AO45" s="90"/>
      <c r="AP45" s="91"/>
      <c r="AQ45" s="90"/>
      <c r="AR45" s="91"/>
      <c r="AS45" s="90"/>
      <c r="AT45" s="90"/>
      <c r="AU45" s="93"/>
      <c r="AV45" s="84">
        <f t="shared" si="45"/>
        <v>0</v>
      </c>
      <c r="AW45" s="85">
        <f t="shared" si="46"/>
        <v>0</v>
      </c>
      <c r="AX45" s="89" t="e">
        <f t="shared" si="47"/>
        <v>#DIV/0!</v>
      </c>
      <c r="AY45" s="76"/>
      <c r="AZ45" s="77"/>
      <c r="BA45" s="76"/>
      <c r="BB45" s="77"/>
      <c r="BC45" s="76"/>
      <c r="BD45" s="78"/>
      <c r="BE45" s="79"/>
      <c r="BF45" s="84">
        <f t="shared" si="48"/>
        <v>0</v>
      </c>
      <c r="BG45" s="85">
        <f t="shared" si="49"/>
        <v>0</v>
      </c>
      <c r="BH45" s="89" t="e">
        <f t="shared" si="50"/>
        <v>#DIV/0!</v>
      </c>
      <c r="BI45" s="76"/>
      <c r="BJ45" s="77"/>
      <c r="BK45" s="76"/>
      <c r="BL45" s="77"/>
      <c r="BM45" s="76"/>
      <c r="BN45" s="78"/>
      <c r="BO45" s="79"/>
      <c r="BP45" s="84">
        <f t="shared" si="51"/>
        <v>0</v>
      </c>
      <c r="BQ45" s="85">
        <f t="shared" si="52"/>
        <v>0</v>
      </c>
      <c r="BR45" s="89" t="e">
        <f t="shared" si="53"/>
        <v>#DIV/0!</v>
      </c>
      <c r="BS45" s="76"/>
      <c r="BT45" s="77"/>
      <c r="BU45" s="76"/>
      <c r="BV45" s="77"/>
      <c r="BW45" s="76"/>
      <c r="BX45" s="78"/>
      <c r="BY45" s="79"/>
      <c r="BZ45" s="81" t="str">
        <f>IF(Q45&lt;&gt;'Характеристика мероприятий'!K43,"Стоимость мероприятия не соответствует НМЦК","")</f>
        <v/>
      </c>
      <c r="CA45" s="82" t="str">
        <f>IFERROR(IF((VLOOKUP($B$2,справочники!N38:S127,2,FALSE()))&lt;AD45,"Нарушен ПУС 2026 г."," "),"")</f>
        <v/>
      </c>
      <c r="CB45" s="82" t="str">
        <f>IFERROR(IF((VLOOKUP($B$2,справочники!N38:S127,3,FALSE()))&lt;AN45,"Нарушен ПУС 2027 г.",""),"")</f>
        <v/>
      </c>
      <c r="CC45" s="82" t="str">
        <f>IFERROR(IF((VLOOKUP($B$2,справочники!N38:S127,4,FALSE()))&lt;AX45,"Нарушен ПУС 2028 г.",""),"")</f>
        <v/>
      </c>
      <c r="CD45" s="82" t="str">
        <f>IFERROR(IF((VLOOKUP($B$2,справочники!N38:S127,5,FALSE()))&lt;BH45,"Нарушен ПУС 2029 г.",""),"")</f>
        <v/>
      </c>
      <c r="CE45" s="82" t="str">
        <f>IFERROR(IF((VLOOKUP($B$2,справочники!N38:S127,6,FALSE()))&lt;BR45,"Нарушен ПУС 2030 г.",""),"")</f>
        <v/>
      </c>
    </row>
    <row r="46" spans="1:83" ht="54" customHeight="1">
      <c r="A46" s="102">
        <v>38</v>
      </c>
      <c r="B46" s="61"/>
      <c r="C46" s="62"/>
      <c r="D46" s="61"/>
      <c r="E46" s="63"/>
      <c r="F46" s="64"/>
      <c r="G46" s="61"/>
      <c r="H46" s="61"/>
      <c r="I46" s="65"/>
      <c r="J46" s="61"/>
      <c r="K46" s="61"/>
      <c r="L46" s="61"/>
      <c r="M46" s="61"/>
      <c r="N46" s="83">
        <f t="shared" si="28"/>
        <v>0</v>
      </c>
      <c r="O46" s="61"/>
      <c r="P46" s="63"/>
      <c r="Q46" s="84">
        <f t="shared" si="54"/>
        <v>0</v>
      </c>
      <c r="R46" s="85">
        <f t="shared" si="29"/>
        <v>0</v>
      </c>
      <c r="S46" s="86" t="e">
        <f t="shared" si="30"/>
        <v>#DIV/0!</v>
      </c>
      <c r="T46" s="85">
        <f t="shared" si="31"/>
        <v>0</v>
      </c>
      <c r="U46" s="85">
        <f t="shared" si="32"/>
        <v>0</v>
      </c>
      <c r="V46" s="85">
        <f t="shared" si="33"/>
        <v>0</v>
      </c>
      <c r="W46" s="85">
        <f t="shared" si="34"/>
        <v>0</v>
      </c>
      <c r="X46" s="85">
        <f t="shared" si="35"/>
        <v>0</v>
      </c>
      <c r="Y46" s="85">
        <f t="shared" si="36"/>
        <v>0</v>
      </c>
      <c r="Z46" s="85">
        <f t="shared" si="37"/>
        <v>0</v>
      </c>
      <c r="AA46" s="87">
        <f t="shared" si="38"/>
        <v>0</v>
      </c>
      <c r="AB46" s="84">
        <f t="shared" si="39"/>
        <v>0</v>
      </c>
      <c r="AC46" s="85">
        <f t="shared" si="40"/>
        <v>0</v>
      </c>
      <c r="AD46" s="89" t="e">
        <f t="shared" si="41"/>
        <v>#DIV/0!</v>
      </c>
      <c r="AE46" s="90"/>
      <c r="AF46" s="91"/>
      <c r="AG46" s="90"/>
      <c r="AH46" s="91"/>
      <c r="AI46" s="90"/>
      <c r="AJ46" s="90"/>
      <c r="AK46" s="93"/>
      <c r="AL46" s="84">
        <f t="shared" si="42"/>
        <v>0</v>
      </c>
      <c r="AM46" s="85">
        <f t="shared" si="43"/>
        <v>0</v>
      </c>
      <c r="AN46" s="89" t="e">
        <f t="shared" si="44"/>
        <v>#DIV/0!</v>
      </c>
      <c r="AO46" s="90"/>
      <c r="AP46" s="91"/>
      <c r="AQ46" s="90"/>
      <c r="AR46" s="91"/>
      <c r="AS46" s="90"/>
      <c r="AT46" s="90"/>
      <c r="AU46" s="93"/>
      <c r="AV46" s="84">
        <f t="shared" si="45"/>
        <v>0</v>
      </c>
      <c r="AW46" s="85">
        <f t="shared" si="46"/>
        <v>0</v>
      </c>
      <c r="AX46" s="89" t="e">
        <f t="shared" si="47"/>
        <v>#DIV/0!</v>
      </c>
      <c r="AY46" s="76"/>
      <c r="AZ46" s="77"/>
      <c r="BA46" s="76"/>
      <c r="BB46" s="77"/>
      <c r="BC46" s="76"/>
      <c r="BD46" s="78"/>
      <c r="BE46" s="79"/>
      <c r="BF46" s="84">
        <f t="shared" si="48"/>
        <v>0</v>
      </c>
      <c r="BG46" s="85">
        <f t="shared" si="49"/>
        <v>0</v>
      </c>
      <c r="BH46" s="89" t="e">
        <f t="shared" si="50"/>
        <v>#DIV/0!</v>
      </c>
      <c r="BI46" s="76"/>
      <c r="BJ46" s="77"/>
      <c r="BK46" s="76"/>
      <c r="BL46" s="77"/>
      <c r="BM46" s="76"/>
      <c r="BN46" s="78"/>
      <c r="BO46" s="79"/>
      <c r="BP46" s="84">
        <f t="shared" si="51"/>
        <v>0</v>
      </c>
      <c r="BQ46" s="85">
        <f t="shared" si="52"/>
        <v>0</v>
      </c>
      <c r="BR46" s="89" t="e">
        <f t="shared" si="53"/>
        <v>#DIV/0!</v>
      </c>
      <c r="BS46" s="76"/>
      <c r="BT46" s="77"/>
      <c r="BU46" s="76"/>
      <c r="BV46" s="77"/>
      <c r="BW46" s="76"/>
      <c r="BX46" s="78"/>
      <c r="BY46" s="79"/>
      <c r="BZ46" s="81" t="str">
        <f>IF(Q46&lt;&gt;'Характеристика мероприятий'!K44,"Стоимость мероприятия не соответствует НМЦК","")</f>
        <v/>
      </c>
      <c r="CA46" s="82" t="str">
        <f>IFERROR(IF((VLOOKUP($B$2,справочники!N39:S128,2,FALSE()))&lt;AD46,"Нарушен ПУС 2026 г."," "),"")</f>
        <v/>
      </c>
      <c r="CB46" s="82" t="str">
        <f>IFERROR(IF((VLOOKUP($B$2,справочники!N39:S128,3,FALSE()))&lt;AN46,"Нарушен ПУС 2027 г.",""),"")</f>
        <v/>
      </c>
      <c r="CC46" s="82" t="str">
        <f>IFERROR(IF((VLOOKUP($B$2,справочники!N39:S128,4,FALSE()))&lt;AX46,"Нарушен ПУС 2028 г.",""),"")</f>
        <v/>
      </c>
      <c r="CD46" s="82" t="str">
        <f>IFERROR(IF((VLOOKUP($B$2,справочники!N39:S128,5,FALSE()))&lt;BH46,"Нарушен ПУС 2029 г.",""),"")</f>
        <v/>
      </c>
      <c r="CE46" s="82" t="str">
        <f>IFERROR(IF((VLOOKUP($B$2,справочники!N39:S128,6,FALSE()))&lt;BR46,"Нарушен ПУС 2030 г.",""),"")</f>
        <v/>
      </c>
    </row>
    <row r="47" spans="1:83" ht="54" customHeight="1">
      <c r="A47" s="102">
        <v>39</v>
      </c>
      <c r="B47" s="61"/>
      <c r="C47" s="62"/>
      <c r="D47" s="61"/>
      <c r="E47" s="63"/>
      <c r="F47" s="64"/>
      <c r="G47" s="61"/>
      <c r="H47" s="61"/>
      <c r="I47" s="65"/>
      <c r="J47" s="61"/>
      <c r="K47" s="61"/>
      <c r="L47" s="61"/>
      <c r="M47" s="61"/>
      <c r="N47" s="83">
        <f t="shared" si="28"/>
        <v>0</v>
      </c>
      <c r="O47" s="61"/>
      <c r="P47" s="63"/>
      <c r="Q47" s="84">
        <f t="shared" si="54"/>
        <v>0</v>
      </c>
      <c r="R47" s="85">
        <f t="shared" si="29"/>
        <v>0</v>
      </c>
      <c r="S47" s="86" t="e">
        <f t="shared" si="30"/>
        <v>#DIV/0!</v>
      </c>
      <c r="T47" s="85">
        <f t="shared" si="31"/>
        <v>0</v>
      </c>
      <c r="U47" s="85">
        <f t="shared" si="32"/>
        <v>0</v>
      </c>
      <c r="V47" s="85">
        <f t="shared" si="33"/>
        <v>0</v>
      </c>
      <c r="W47" s="85">
        <f t="shared" si="34"/>
        <v>0</v>
      </c>
      <c r="X47" s="85">
        <f t="shared" si="35"/>
        <v>0</v>
      </c>
      <c r="Y47" s="85">
        <f t="shared" si="36"/>
        <v>0</v>
      </c>
      <c r="Z47" s="85">
        <f t="shared" si="37"/>
        <v>0</v>
      </c>
      <c r="AA47" s="87">
        <f t="shared" si="38"/>
        <v>0</v>
      </c>
      <c r="AB47" s="84">
        <f t="shared" si="39"/>
        <v>0</v>
      </c>
      <c r="AC47" s="85">
        <f t="shared" si="40"/>
        <v>0</v>
      </c>
      <c r="AD47" s="89" t="e">
        <f t="shared" si="41"/>
        <v>#DIV/0!</v>
      </c>
      <c r="AE47" s="90"/>
      <c r="AF47" s="91"/>
      <c r="AG47" s="90"/>
      <c r="AH47" s="91"/>
      <c r="AI47" s="90"/>
      <c r="AJ47" s="90"/>
      <c r="AK47" s="93"/>
      <c r="AL47" s="84">
        <f t="shared" si="42"/>
        <v>0</v>
      </c>
      <c r="AM47" s="85">
        <f t="shared" si="43"/>
        <v>0</v>
      </c>
      <c r="AN47" s="89" t="e">
        <f t="shared" si="44"/>
        <v>#DIV/0!</v>
      </c>
      <c r="AO47" s="90"/>
      <c r="AP47" s="91"/>
      <c r="AQ47" s="90"/>
      <c r="AR47" s="91"/>
      <c r="AS47" s="90"/>
      <c r="AT47" s="90"/>
      <c r="AU47" s="93"/>
      <c r="AV47" s="84">
        <f t="shared" si="45"/>
        <v>0</v>
      </c>
      <c r="AW47" s="85">
        <f t="shared" si="46"/>
        <v>0</v>
      </c>
      <c r="AX47" s="89" t="e">
        <f t="shared" si="47"/>
        <v>#DIV/0!</v>
      </c>
      <c r="AY47" s="76"/>
      <c r="AZ47" s="77"/>
      <c r="BA47" s="76"/>
      <c r="BB47" s="77"/>
      <c r="BC47" s="76"/>
      <c r="BD47" s="78"/>
      <c r="BE47" s="79"/>
      <c r="BF47" s="84">
        <f t="shared" si="48"/>
        <v>0</v>
      </c>
      <c r="BG47" s="85">
        <f t="shared" si="49"/>
        <v>0</v>
      </c>
      <c r="BH47" s="89" t="e">
        <f t="shared" si="50"/>
        <v>#DIV/0!</v>
      </c>
      <c r="BI47" s="76"/>
      <c r="BJ47" s="77"/>
      <c r="BK47" s="76"/>
      <c r="BL47" s="77"/>
      <c r="BM47" s="76"/>
      <c r="BN47" s="78"/>
      <c r="BO47" s="79"/>
      <c r="BP47" s="84">
        <f t="shared" si="51"/>
        <v>0</v>
      </c>
      <c r="BQ47" s="85">
        <f t="shared" si="52"/>
        <v>0</v>
      </c>
      <c r="BR47" s="89" t="e">
        <f t="shared" si="53"/>
        <v>#DIV/0!</v>
      </c>
      <c r="BS47" s="76"/>
      <c r="BT47" s="77"/>
      <c r="BU47" s="76"/>
      <c r="BV47" s="77"/>
      <c r="BW47" s="76"/>
      <c r="BX47" s="78"/>
      <c r="BY47" s="79"/>
      <c r="BZ47" s="81" t="str">
        <f>IF(Q47&lt;&gt;'Характеристика мероприятий'!K45,"Стоимость мероприятия не соответствует НМЦК","")</f>
        <v/>
      </c>
      <c r="CA47" s="82" t="str">
        <f>IFERROR(IF((VLOOKUP($B$2,справочники!N40:S129,2,FALSE()))&lt;AD47,"Нарушен ПУС 2026 г."," "),"")</f>
        <v/>
      </c>
      <c r="CB47" s="82" t="str">
        <f>IFERROR(IF((VLOOKUP($B$2,справочники!N40:S129,3,FALSE()))&lt;AN47,"Нарушен ПУС 2027 г.",""),"")</f>
        <v/>
      </c>
      <c r="CC47" s="82" t="str">
        <f>IFERROR(IF((VLOOKUP($B$2,справочники!N40:S129,4,FALSE()))&lt;AX47,"Нарушен ПУС 2028 г.",""),"")</f>
        <v/>
      </c>
      <c r="CD47" s="82" t="str">
        <f>IFERROR(IF((VLOOKUP($B$2,справочники!N40:S129,5,FALSE()))&lt;BH47,"Нарушен ПУС 2029 г.",""),"")</f>
        <v/>
      </c>
      <c r="CE47" s="82" t="str">
        <f>IFERROR(IF((VLOOKUP($B$2,справочники!N40:S129,6,FALSE()))&lt;BR47,"Нарушен ПУС 2030 г.",""),"")</f>
        <v/>
      </c>
    </row>
    <row r="48" spans="1:83" ht="54" customHeight="1">
      <c r="A48" s="102">
        <v>40</v>
      </c>
      <c r="B48" s="61"/>
      <c r="C48" s="62"/>
      <c r="D48" s="61"/>
      <c r="E48" s="63"/>
      <c r="F48" s="64"/>
      <c r="G48" s="61"/>
      <c r="H48" s="61"/>
      <c r="I48" s="65"/>
      <c r="J48" s="61"/>
      <c r="K48" s="61"/>
      <c r="L48" s="61"/>
      <c r="M48" s="61"/>
      <c r="N48" s="83">
        <f t="shared" si="28"/>
        <v>0</v>
      </c>
      <c r="O48" s="61"/>
      <c r="P48" s="63"/>
      <c r="Q48" s="84">
        <f t="shared" si="54"/>
        <v>0</v>
      </c>
      <c r="R48" s="85">
        <f t="shared" si="29"/>
        <v>0</v>
      </c>
      <c r="S48" s="86" t="e">
        <f t="shared" si="30"/>
        <v>#DIV/0!</v>
      </c>
      <c r="T48" s="85">
        <f t="shared" si="31"/>
        <v>0</v>
      </c>
      <c r="U48" s="85">
        <f t="shared" si="32"/>
        <v>0</v>
      </c>
      <c r="V48" s="85">
        <f t="shared" si="33"/>
        <v>0</v>
      </c>
      <c r="W48" s="85">
        <f t="shared" si="34"/>
        <v>0</v>
      </c>
      <c r="X48" s="85">
        <f t="shared" si="35"/>
        <v>0</v>
      </c>
      <c r="Y48" s="85">
        <f t="shared" si="36"/>
        <v>0</v>
      </c>
      <c r="Z48" s="85">
        <f t="shared" si="37"/>
        <v>0</v>
      </c>
      <c r="AA48" s="87">
        <f t="shared" si="38"/>
        <v>0</v>
      </c>
      <c r="AB48" s="84">
        <f t="shared" si="39"/>
        <v>0</v>
      </c>
      <c r="AC48" s="85">
        <f t="shared" si="40"/>
        <v>0</v>
      </c>
      <c r="AD48" s="89" t="e">
        <f t="shared" si="41"/>
        <v>#DIV/0!</v>
      </c>
      <c r="AE48" s="90"/>
      <c r="AF48" s="91"/>
      <c r="AG48" s="90"/>
      <c r="AH48" s="91"/>
      <c r="AI48" s="90"/>
      <c r="AJ48" s="90"/>
      <c r="AK48" s="93"/>
      <c r="AL48" s="84">
        <f t="shared" si="42"/>
        <v>0</v>
      </c>
      <c r="AM48" s="85">
        <f t="shared" si="43"/>
        <v>0</v>
      </c>
      <c r="AN48" s="89" t="e">
        <f t="shared" si="44"/>
        <v>#DIV/0!</v>
      </c>
      <c r="AO48" s="90"/>
      <c r="AP48" s="91"/>
      <c r="AQ48" s="90"/>
      <c r="AR48" s="91"/>
      <c r="AS48" s="90"/>
      <c r="AT48" s="90"/>
      <c r="AU48" s="93"/>
      <c r="AV48" s="84">
        <f t="shared" si="45"/>
        <v>0</v>
      </c>
      <c r="AW48" s="85">
        <f t="shared" si="46"/>
        <v>0</v>
      </c>
      <c r="AX48" s="89" t="e">
        <f t="shared" si="47"/>
        <v>#DIV/0!</v>
      </c>
      <c r="AY48" s="76"/>
      <c r="AZ48" s="77"/>
      <c r="BA48" s="76"/>
      <c r="BB48" s="77"/>
      <c r="BC48" s="76"/>
      <c r="BD48" s="78"/>
      <c r="BE48" s="79"/>
      <c r="BF48" s="84">
        <f t="shared" si="48"/>
        <v>0</v>
      </c>
      <c r="BG48" s="85">
        <f t="shared" si="49"/>
        <v>0</v>
      </c>
      <c r="BH48" s="89" t="e">
        <f t="shared" si="50"/>
        <v>#DIV/0!</v>
      </c>
      <c r="BI48" s="76"/>
      <c r="BJ48" s="77"/>
      <c r="BK48" s="76"/>
      <c r="BL48" s="77"/>
      <c r="BM48" s="76"/>
      <c r="BN48" s="78"/>
      <c r="BO48" s="79"/>
      <c r="BP48" s="84">
        <f t="shared" si="51"/>
        <v>0</v>
      </c>
      <c r="BQ48" s="85">
        <f t="shared" si="52"/>
        <v>0</v>
      </c>
      <c r="BR48" s="89" t="e">
        <f t="shared" si="53"/>
        <v>#DIV/0!</v>
      </c>
      <c r="BS48" s="76"/>
      <c r="BT48" s="77"/>
      <c r="BU48" s="76"/>
      <c r="BV48" s="77"/>
      <c r="BW48" s="76"/>
      <c r="BX48" s="78"/>
      <c r="BY48" s="79"/>
      <c r="BZ48" s="81" t="str">
        <f>IF(Q48&lt;&gt;'Характеристика мероприятий'!K46,"Стоимость мероприятия не соответствует НМЦК","")</f>
        <v/>
      </c>
      <c r="CA48" s="82" t="str">
        <f>IFERROR(IF((VLOOKUP($B$2,справочники!N41:S130,2,FALSE()))&lt;AD48,"Нарушен ПУС 2026 г."," "),"")</f>
        <v/>
      </c>
      <c r="CB48" s="82" t="str">
        <f>IFERROR(IF((VLOOKUP($B$2,справочники!N41:S130,3,FALSE()))&lt;AN48,"Нарушен ПУС 2027 г.",""),"")</f>
        <v/>
      </c>
      <c r="CC48" s="82" t="str">
        <f>IFERROR(IF((VLOOKUP($B$2,справочники!N41:S130,4,FALSE()))&lt;AX48,"Нарушен ПУС 2028 г.",""),"")</f>
        <v/>
      </c>
      <c r="CD48" s="82" t="str">
        <f>IFERROR(IF((VLOOKUP($B$2,справочники!N41:S130,5,FALSE()))&lt;BH48,"Нарушен ПУС 2029 г.",""),"")</f>
        <v/>
      </c>
      <c r="CE48" s="82" t="str">
        <f>IFERROR(IF((VLOOKUP($B$2,справочники!N41:S130,6,FALSE()))&lt;BR48,"Нарушен ПУС 2030 г.",""),"")</f>
        <v/>
      </c>
    </row>
    <row r="49" spans="1:83" ht="54" customHeight="1">
      <c r="A49" s="102">
        <v>41</v>
      </c>
      <c r="B49" s="61"/>
      <c r="C49" s="62"/>
      <c r="D49" s="61"/>
      <c r="E49" s="63"/>
      <c r="F49" s="64"/>
      <c r="G49" s="61"/>
      <c r="H49" s="61"/>
      <c r="I49" s="65"/>
      <c r="J49" s="61"/>
      <c r="K49" s="61"/>
      <c r="L49" s="61"/>
      <c r="M49" s="61"/>
      <c r="N49" s="83">
        <f t="shared" si="28"/>
        <v>0</v>
      </c>
      <c r="O49" s="61"/>
      <c r="P49" s="63"/>
      <c r="Q49" s="84">
        <f t="shared" si="54"/>
        <v>0</v>
      </c>
      <c r="R49" s="85">
        <f t="shared" si="29"/>
        <v>0</v>
      </c>
      <c r="S49" s="86" t="e">
        <f t="shared" si="30"/>
        <v>#DIV/0!</v>
      </c>
      <c r="T49" s="85">
        <f t="shared" si="31"/>
        <v>0</v>
      </c>
      <c r="U49" s="85">
        <f t="shared" si="32"/>
        <v>0</v>
      </c>
      <c r="V49" s="85">
        <f t="shared" si="33"/>
        <v>0</v>
      </c>
      <c r="W49" s="85">
        <f t="shared" si="34"/>
        <v>0</v>
      </c>
      <c r="X49" s="85">
        <f t="shared" si="35"/>
        <v>0</v>
      </c>
      <c r="Y49" s="85">
        <f t="shared" si="36"/>
        <v>0</v>
      </c>
      <c r="Z49" s="85">
        <f t="shared" si="37"/>
        <v>0</v>
      </c>
      <c r="AA49" s="87">
        <f t="shared" si="38"/>
        <v>0</v>
      </c>
      <c r="AB49" s="84">
        <f t="shared" si="39"/>
        <v>0</v>
      </c>
      <c r="AC49" s="85">
        <f t="shared" si="40"/>
        <v>0</v>
      </c>
      <c r="AD49" s="89" t="e">
        <f t="shared" si="41"/>
        <v>#DIV/0!</v>
      </c>
      <c r="AE49" s="90"/>
      <c r="AF49" s="91"/>
      <c r="AG49" s="90"/>
      <c r="AH49" s="91"/>
      <c r="AI49" s="90"/>
      <c r="AJ49" s="90"/>
      <c r="AK49" s="93"/>
      <c r="AL49" s="84">
        <f t="shared" si="42"/>
        <v>0</v>
      </c>
      <c r="AM49" s="85">
        <f t="shared" si="43"/>
        <v>0</v>
      </c>
      <c r="AN49" s="89" t="e">
        <f t="shared" si="44"/>
        <v>#DIV/0!</v>
      </c>
      <c r="AO49" s="90"/>
      <c r="AP49" s="91"/>
      <c r="AQ49" s="90"/>
      <c r="AR49" s="91"/>
      <c r="AS49" s="90"/>
      <c r="AT49" s="90"/>
      <c r="AU49" s="93"/>
      <c r="AV49" s="84">
        <f t="shared" si="45"/>
        <v>0</v>
      </c>
      <c r="AW49" s="85">
        <f t="shared" si="46"/>
        <v>0</v>
      </c>
      <c r="AX49" s="89" t="e">
        <f t="shared" si="47"/>
        <v>#DIV/0!</v>
      </c>
      <c r="AY49" s="76"/>
      <c r="AZ49" s="77"/>
      <c r="BA49" s="76"/>
      <c r="BB49" s="77"/>
      <c r="BC49" s="76"/>
      <c r="BD49" s="78"/>
      <c r="BE49" s="79"/>
      <c r="BF49" s="84">
        <f t="shared" si="48"/>
        <v>0</v>
      </c>
      <c r="BG49" s="85">
        <f t="shared" si="49"/>
        <v>0</v>
      </c>
      <c r="BH49" s="89" t="e">
        <f t="shared" si="50"/>
        <v>#DIV/0!</v>
      </c>
      <c r="BI49" s="76"/>
      <c r="BJ49" s="77"/>
      <c r="BK49" s="76"/>
      <c r="BL49" s="77"/>
      <c r="BM49" s="76"/>
      <c r="BN49" s="78"/>
      <c r="BO49" s="79"/>
      <c r="BP49" s="84">
        <f t="shared" si="51"/>
        <v>0</v>
      </c>
      <c r="BQ49" s="85">
        <f t="shared" si="52"/>
        <v>0</v>
      </c>
      <c r="BR49" s="89" t="e">
        <f t="shared" si="53"/>
        <v>#DIV/0!</v>
      </c>
      <c r="BS49" s="76"/>
      <c r="BT49" s="77"/>
      <c r="BU49" s="76"/>
      <c r="BV49" s="77"/>
      <c r="BW49" s="76"/>
      <c r="BX49" s="78"/>
      <c r="BY49" s="79"/>
      <c r="BZ49" s="81" t="str">
        <f>IF(Q49&lt;&gt;'Характеристика мероприятий'!K47,"Стоимость мероприятия не соответствует НМЦК","")</f>
        <v/>
      </c>
      <c r="CA49" s="82" t="str">
        <f>IFERROR(IF((VLOOKUP($B$2,справочники!N42:S131,2,FALSE()))&lt;AD49,"Нарушен ПУС 2026 г."," "),"")</f>
        <v/>
      </c>
      <c r="CB49" s="82" t="str">
        <f>IFERROR(IF((VLOOKUP($B$2,справочники!N42:S131,3,FALSE()))&lt;AN49,"Нарушен ПУС 2027 г.",""),"")</f>
        <v/>
      </c>
      <c r="CC49" s="82" t="str">
        <f>IFERROR(IF((VLOOKUP($B$2,справочники!N42:S131,4,FALSE()))&lt;AX49,"Нарушен ПУС 2028 г.",""),"")</f>
        <v/>
      </c>
      <c r="CD49" s="82" t="str">
        <f>IFERROR(IF((VLOOKUP($B$2,справочники!N42:S131,5,FALSE()))&lt;BH49,"Нарушен ПУС 2029 г.",""),"")</f>
        <v/>
      </c>
      <c r="CE49" s="82" t="str">
        <f>IFERROR(IF((VLOOKUP($B$2,справочники!N42:S131,6,FALSE()))&lt;BR49,"Нарушен ПУС 2030 г.",""),"")</f>
        <v/>
      </c>
    </row>
    <row r="50" spans="1:83" ht="54" customHeight="1">
      <c r="A50" s="102">
        <v>42</v>
      </c>
      <c r="B50" s="61"/>
      <c r="C50" s="62"/>
      <c r="D50" s="61"/>
      <c r="E50" s="63"/>
      <c r="F50" s="64"/>
      <c r="G50" s="61"/>
      <c r="H50" s="61"/>
      <c r="I50" s="65"/>
      <c r="J50" s="61"/>
      <c r="K50" s="61"/>
      <c r="L50" s="61"/>
      <c r="M50" s="61"/>
      <c r="N50" s="83">
        <f t="shared" si="28"/>
        <v>0</v>
      </c>
      <c r="O50" s="61"/>
      <c r="P50" s="63"/>
      <c r="Q50" s="84">
        <f t="shared" si="54"/>
        <v>0</v>
      </c>
      <c r="R50" s="85">
        <f t="shared" si="29"/>
        <v>0</v>
      </c>
      <c r="S50" s="86" t="e">
        <f t="shared" si="30"/>
        <v>#DIV/0!</v>
      </c>
      <c r="T50" s="85">
        <f t="shared" si="31"/>
        <v>0</v>
      </c>
      <c r="U50" s="85">
        <f t="shared" si="32"/>
        <v>0</v>
      </c>
      <c r="V50" s="85">
        <f t="shared" si="33"/>
        <v>0</v>
      </c>
      <c r="W50" s="85">
        <f t="shared" si="34"/>
        <v>0</v>
      </c>
      <c r="X50" s="85">
        <f t="shared" si="35"/>
        <v>0</v>
      </c>
      <c r="Y50" s="85">
        <f t="shared" si="36"/>
        <v>0</v>
      </c>
      <c r="Z50" s="85">
        <f t="shared" si="37"/>
        <v>0</v>
      </c>
      <c r="AA50" s="87">
        <f t="shared" si="38"/>
        <v>0</v>
      </c>
      <c r="AB50" s="84">
        <f t="shared" si="39"/>
        <v>0</v>
      </c>
      <c r="AC50" s="85">
        <f t="shared" si="40"/>
        <v>0</v>
      </c>
      <c r="AD50" s="89" t="e">
        <f t="shared" si="41"/>
        <v>#DIV/0!</v>
      </c>
      <c r="AE50" s="90"/>
      <c r="AF50" s="91"/>
      <c r="AG50" s="90"/>
      <c r="AH50" s="91"/>
      <c r="AI50" s="90"/>
      <c r="AJ50" s="90"/>
      <c r="AK50" s="93"/>
      <c r="AL50" s="84">
        <f t="shared" si="42"/>
        <v>0</v>
      </c>
      <c r="AM50" s="85">
        <f t="shared" si="43"/>
        <v>0</v>
      </c>
      <c r="AN50" s="89" t="e">
        <f t="shared" si="44"/>
        <v>#DIV/0!</v>
      </c>
      <c r="AO50" s="90"/>
      <c r="AP50" s="91"/>
      <c r="AQ50" s="90"/>
      <c r="AR50" s="91"/>
      <c r="AS50" s="90"/>
      <c r="AT50" s="90"/>
      <c r="AU50" s="93"/>
      <c r="AV50" s="84">
        <f t="shared" si="45"/>
        <v>0</v>
      </c>
      <c r="AW50" s="85">
        <f t="shared" si="46"/>
        <v>0</v>
      </c>
      <c r="AX50" s="89" t="e">
        <f t="shared" si="47"/>
        <v>#DIV/0!</v>
      </c>
      <c r="AY50" s="76"/>
      <c r="AZ50" s="77"/>
      <c r="BA50" s="76"/>
      <c r="BB50" s="77"/>
      <c r="BC50" s="76"/>
      <c r="BD50" s="78"/>
      <c r="BE50" s="79"/>
      <c r="BF50" s="84">
        <f t="shared" si="48"/>
        <v>0</v>
      </c>
      <c r="BG50" s="85">
        <f t="shared" si="49"/>
        <v>0</v>
      </c>
      <c r="BH50" s="89" t="e">
        <f t="shared" si="50"/>
        <v>#DIV/0!</v>
      </c>
      <c r="BI50" s="76"/>
      <c r="BJ50" s="77"/>
      <c r="BK50" s="76"/>
      <c r="BL50" s="77"/>
      <c r="BM50" s="76"/>
      <c r="BN50" s="78"/>
      <c r="BO50" s="79"/>
      <c r="BP50" s="84">
        <f t="shared" si="51"/>
        <v>0</v>
      </c>
      <c r="BQ50" s="85">
        <f t="shared" si="52"/>
        <v>0</v>
      </c>
      <c r="BR50" s="89" t="e">
        <f t="shared" si="53"/>
        <v>#DIV/0!</v>
      </c>
      <c r="BS50" s="76"/>
      <c r="BT50" s="77"/>
      <c r="BU50" s="76"/>
      <c r="BV50" s="77"/>
      <c r="BW50" s="76"/>
      <c r="BX50" s="78"/>
      <c r="BY50" s="79"/>
      <c r="BZ50" s="81" t="str">
        <f>IF(Q50&lt;&gt;'Характеристика мероприятий'!K48,"Стоимость мероприятия не соответствует НМЦК","")</f>
        <v/>
      </c>
      <c r="CA50" s="82" t="str">
        <f>IFERROR(IF((VLOOKUP($B$2,справочники!N43:S132,2,FALSE()))&lt;AD50,"Нарушен ПУС 2026 г."," "),"")</f>
        <v/>
      </c>
      <c r="CB50" s="82" t="str">
        <f>IFERROR(IF((VLOOKUP($B$2,справочники!N43:S132,3,FALSE()))&lt;AN50,"Нарушен ПУС 2027 г.",""),"")</f>
        <v/>
      </c>
      <c r="CC50" s="82" t="str">
        <f>IFERROR(IF((VLOOKUP($B$2,справочники!N43:S132,4,FALSE()))&lt;AX50,"Нарушен ПУС 2028 г.",""),"")</f>
        <v/>
      </c>
      <c r="CD50" s="82" t="str">
        <f>IFERROR(IF((VLOOKUP($B$2,справочники!N43:S132,5,FALSE()))&lt;BH50,"Нарушен ПУС 2029 г.",""),"")</f>
        <v/>
      </c>
      <c r="CE50" s="82" t="str">
        <f>IFERROR(IF((VLOOKUP($B$2,справочники!N43:S132,6,FALSE()))&lt;BR50,"Нарушен ПУС 2030 г.",""),"")</f>
        <v/>
      </c>
    </row>
    <row r="51" spans="1:83" ht="54" customHeight="1">
      <c r="A51" s="102">
        <v>43</v>
      </c>
      <c r="B51" s="61"/>
      <c r="C51" s="62"/>
      <c r="D51" s="61"/>
      <c r="E51" s="63"/>
      <c r="F51" s="64"/>
      <c r="G51" s="61"/>
      <c r="H51" s="61"/>
      <c r="I51" s="65"/>
      <c r="J51" s="61"/>
      <c r="K51" s="61"/>
      <c r="L51" s="61"/>
      <c r="M51" s="61"/>
      <c r="N51" s="83">
        <f t="shared" si="28"/>
        <v>0</v>
      </c>
      <c r="O51" s="61"/>
      <c r="P51" s="63"/>
      <c r="Q51" s="84">
        <f t="shared" si="54"/>
        <v>0</v>
      </c>
      <c r="R51" s="85">
        <f t="shared" si="29"/>
        <v>0</v>
      </c>
      <c r="S51" s="86" t="e">
        <f t="shared" si="30"/>
        <v>#DIV/0!</v>
      </c>
      <c r="T51" s="85">
        <f t="shared" si="31"/>
        <v>0</v>
      </c>
      <c r="U51" s="85">
        <f t="shared" si="32"/>
        <v>0</v>
      </c>
      <c r="V51" s="85">
        <f t="shared" si="33"/>
        <v>0</v>
      </c>
      <c r="W51" s="85">
        <f t="shared" si="34"/>
        <v>0</v>
      </c>
      <c r="X51" s="85">
        <f t="shared" si="35"/>
        <v>0</v>
      </c>
      <c r="Y51" s="85">
        <f t="shared" si="36"/>
        <v>0</v>
      </c>
      <c r="Z51" s="85">
        <f t="shared" si="37"/>
        <v>0</v>
      </c>
      <c r="AA51" s="87">
        <f t="shared" si="38"/>
        <v>0</v>
      </c>
      <c r="AB51" s="84">
        <f t="shared" si="39"/>
        <v>0</v>
      </c>
      <c r="AC51" s="85">
        <f t="shared" si="40"/>
        <v>0</v>
      </c>
      <c r="AD51" s="89" t="e">
        <f t="shared" si="41"/>
        <v>#DIV/0!</v>
      </c>
      <c r="AE51" s="90"/>
      <c r="AF51" s="91"/>
      <c r="AG51" s="90"/>
      <c r="AH51" s="91"/>
      <c r="AI51" s="90"/>
      <c r="AJ51" s="90"/>
      <c r="AK51" s="93"/>
      <c r="AL51" s="84">
        <f t="shared" si="42"/>
        <v>0</v>
      </c>
      <c r="AM51" s="85">
        <f t="shared" si="43"/>
        <v>0</v>
      </c>
      <c r="AN51" s="89" t="e">
        <f t="shared" si="44"/>
        <v>#DIV/0!</v>
      </c>
      <c r="AO51" s="90"/>
      <c r="AP51" s="91"/>
      <c r="AQ51" s="90"/>
      <c r="AR51" s="91"/>
      <c r="AS51" s="90"/>
      <c r="AT51" s="90"/>
      <c r="AU51" s="93"/>
      <c r="AV51" s="84">
        <f t="shared" si="45"/>
        <v>0</v>
      </c>
      <c r="AW51" s="85">
        <f t="shared" si="46"/>
        <v>0</v>
      </c>
      <c r="AX51" s="89" t="e">
        <f t="shared" si="47"/>
        <v>#DIV/0!</v>
      </c>
      <c r="AY51" s="76"/>
      <c r="AZ51" s="77"/>
      <c r="BA51" s="76"/>
      <c r="BB51" s="77"/>
      <c r="BC51" s="76"/>
      <c r="BD51" s="78"/>
      <c r="BE51" s="79"/>
      <c r="BF51" s="84">
        <f t="shared" si="48"/>
        <v>0</v>
      </c>
      <c r="BG51" s="85">
        <f t="shared" si="49"/>
        <v>0</v>
      </c>
      <c r="BH51" s="89" t="e">
        <f t="shared" si="50"/>
        <v>#DIV/0!</v>
      </c>
      <c r="BI51" s="76"/>
      <c r="BJ51" s="77"/>
      <c r="BK51" s="76"/>
      <c r="BL51" s="77"/>
      <c r="BM51" s="76"/>
      <c r="BN51" s="78"/>
      <c r="BO51" s="79"/>
      <c r="BP51" s="84">
        <f t="shared" si="51"/>
        <v>0</v>
      </c>
      <c r="BQ51" s="85">
        <f t="shared" si="52"/>
        <v>0</v>
      </c>
      <c r="BR51" s="89" t="e">
        <f t="shared" si="53"/>
        <v>#DIV/0!</v>
      </c>
      <c r="BS51" s="76"/>
      <c r="BT51" s="77"/>
      <c r="BU51" s="76"/>
      <c r="BV51" s="77"/>
      <c r="BW51" s="76"/>
      <c r="BX51" s="78"/>
      <c r="BY51" s="79"/>
      <c r="BZ51" s="81" t="str">
        <f>IF(Q51&lt;&gt;'Характеристика мероприятий'!K49,"Стоимость мероприятия не соответствует НМЦК","")</f>
        <v/>
      </c>
      <c r="CA51" s="82" t="str">
        <f>IFERROR(IF((VLOOKUP($B$2,справочники!N44:S133,2,FALSE()))&lt;AD51,"Нарушен ПУС 2026 г."," "),"")</f>
        <v/>
      </c>
      <c r="CB51" s="82" t="str">
        <f>IFERROR(IF((VLOOKUP($B$2,справочники!N44:S133,3,FALSE()))&lt;AN51,"Нарушен ПУС 2027 г.",""),"")</f>
        <v/>
      </c>
      <c r="CC51" s="82" t="str">
        <f>IFERROR(IF((VLOOKUP($B$2,справочники!N44:S133,4,FALSE()))&lt;AX51,"Нарушен ПУС 2028 г.",""),"")</f>
        <v/>
      </c>
      <c r="CD51" s="82" t="str">
        <f>IFERROR(IF((VLOOKUP($B$2,справочники!N44:S133,5,FALSE()))&lt;BH51,"Нарушен ПУС 2029 г.",""),"")</f>
        <v/>
      </c>
      <c r="CE51" s="82" t="str">
        <f>IFERROR(IF((VLOOKUP($B$2,справочники!N44:S133,6,FALSE()))&lt;BR51,"Нарушен ПУС 2030 г.",""),"")</f>
        <v/>
      </c>
    </row>
    <row r="52" spans="1:83" ht="54" customHeight="1">
      <c r="A52" s="102">
        <v>44</v>
      </c>
      <c r="B52" s="61"/>
      <c r="C52" s="62"/>
      <c r="D52" s="61"/>
      <c r="E52" s="63"/>
      <c r="F52" s="64"/>
      <c r="G52" s="61"/>
      <c r="H52" s="61"/>
      <c r="I52" s="65"/>
      <c r="J52" s="61"/>
      <c r="K52" s="61"/>
      <c r="L52" s="61"/>
      <c r="M52" s="61"/>
      <c r="N52" s="83">
        <f t="shared" si="28"/>
        <v>0</v>
      </c>
      <c r="O52" s="61"/>
      <c r="P52" s="63"/>
      <c r="Q52" s="84">
        <f t="shared" si="54"/>
        <v>0</v>
      </c>
      <c r="R52" s="85">
        <f t="shared" si="29"/>
        <v>0</v>
      </c>
      <c r="S52" s="86" t="e">
        <f t="shared" si="30"/>
        <v>#DIV/0!</v>
      </c>
      <c r="T52" s="85">
        <f t="shared" si="31"/>
        <v>0</v>
      </c>
      <c r="U52" s="85">
        <f t="shared" si="32"/>
        <v>0</v>
      </c>
      <c r="V52" s="85">
        <f t="shared" si="33"/>
        <v>0</v>
      </c>
      <c r="W52" s="85">
        <f t="shared" si="34"/>
        <v>0</v>
      </c>
      <c r="X52" s="85">
        <f t="shared" si="35"/>
        <v>0</v>
      </c>
      <c r="Y52" s="85">
        <f t="shared" si="36"/>
        <v>0</v>
      </c>
      <c r="Z52" s="85">
        <f t="shared" si="37"/>
        <v>0</v>
      </c>
      <c r="AA52" s="87">
        <f t="shared" si="38"/>
        <v>0</v>
      </c>
      <c r="AB52" s="84">
        <f t="shared" si="39"/>
        <v>0</v>
      </c>
      <c r="AC52" s="85">
        <f t="shared" si="40"/>
        <v>0</v>
      </c>
      <c r="AD52" s="89" t="e">
        <f t="shared" si="41"/>
        <v>#DIV/0!</v>
      </c>
      <c r="AE52" s="90"/>
      <c r="AF52" s="91"/>
      <c r="AG52" s="90"/>
      <c r="AH52" s="91"/>
      <c r="AI52" s="90"/>
      <c r="AJ52" s="90"/>
      <c r="AK52" s="93"/>
      <c r="AL52" s="84">
        <f t="shared" si="42"/>
        <v>0</v>
      </c>
      <c r="AM52" s="85">
        <f t="shared" si="43"/>
        <v>0</v>
      </c>
      <c r="AN52" s="89" t="e">
        <f t="shared" si="44"/>
        <v>#DIV/0!</v>
      </c>
      <c r="AO52" s="90"/>
      <c r="AP52" s="91"/>
      <c r="AQ52" s="90"/>
      <c r="AR52" s="91"/>
      <c r="AS52" s="90"/>
      <c r="AT52" s="90"/>
      <c r="AU52" s="93"/>
      <c r="AV52" s="84">
        <f t="shared" si="45"/>
        <v>0</v>
      </c>
      <c r="AW52" s="85">
        <f t="shared" si="46"/>
        <v>0</v>
      </c>
      <c r="AX52" s="89" t="e">
        <f t="shared" si="47"/>
        <v>#DIV/0!</v>
      </c>
      <c r="AY52" s="76"/>
      <c r="AZ52" s="77"/>
      <c r="BA52" s="76"/>
      <c r="BB52" s="77"/>
      <c r="BC52" s="76"/>
      <c r="BD52" s="78"/>
      <c r="BE52" s="79"/>
      <c r="BF52" s="84">
        <f t="shared" si="48"/>
        <v>0</v>
      </c>
      <c r="BG52" s="85">
        <f t="shared" si="49"/>
        <v>0</v>
      </c>
      <c r="BH52" s="89" t="e">
        <f t="shared" si="50"/>
        <v>#DIV/0!</v>
      </c>
      <c r="BI52" s="76"/>
      <c r="BJ52" s="77"/>
      <c r="BK52" s="76"/>
      <c r="BL52" s="77"/>
      <c r="BM52" s="76"/>
      <c r="BN52" s="78"/>
      <c r="BO52" s="79"/>
      <c r="BP52" s="84">
        <f t="shared" si="51"/>
        <v>0</v>
      </c>
      <c r="BQ52" s="85">
        <f t="shared" si="52"/>
        <v>0</v>
      </c>
      <c r="BR52" s="89" t="e">
        <f t="shared" si="53"/>
        <v>#DIV/0!</v>
      </c>
      <c r="BS52" s="76"/>
      <c r="BT52" s="77"/>
      <c r="BU52" s="76"/>
      <c r="BV52" s="77"/>
      <c r="BW52" s="76"/>
      <c r="BX52" s="78"/>
      <c r="BY52" s="79"/>
      <c r="BZ52" s="81" t="str">
        <f>IF(Q52&lt;&gt;'Характеристика мероприятий'!K50,"Стоимость мероприятия не соответствует НМЦК","")</f>
        <v/>
      </c>
      <c r="CA52" s="82" t="str">
        <f>IFERROR(IF((VLOOKUP($B$2,справочники!N45:S134,2,FALSE()))&lt;AD52,"Нарушен ПУС 2026 г."," "),"")</f>
        <v/>
      </c>
      <c r="CB52" s="82" t="str">
        <f>IFERROR(IF((VLOOKUP($B$2,справочники!N45:S134,3,FALSE()))&lt;AN52,"Нарушен ПУС 2027 г.",""),"")</f>
        <v/>
      </c>
      <c r="CC52" s="82" t="str">
        <f>IFERROR(IF((VLOOKUP($B$2,справочники!N45:S134,4,FALSE()))&lt;AX52,"Нарушен ПУС 2028 г.",""),"")</f>
        <v/>
      </c>
      <c r="CD52" s="82" t="str">
        <f>IFERROR(IF((VLOOKUP($B$2,справочники!N45:S134,5,FALSE()))&lt;BH52,"Нарушен ПУС 2029 г.",""),"")</f>
        <v/>
      </c>
      <c r="CE52" s="82" t="str">
        <f>IFERROR(IF((VLOOKUP($B$2,справочники!N45:S134,6,FALSE()))&lt;BR52,"Нарушен ПУС 2030 г.",""),"")</f>
        <v/>
      </c>
    </row>
    <row r="53" spans="1:83" ht="54" customHeight="1">
      <c r="A53" s="102">
        <v>45</v>
      </c>
      <c r="B53" s="61"/>
      <c r="C53" s="62"/>
      <c r="D53" s="61"/>
      <c r="E53" s="63"/>
      <c r="F53" s="64"/>
      <c r="G53" s="61"/>
      <c r="H53" s="61"/>
      <c r="I53" s="65"/>
      <c r="J53" s="61"/>
      <c r="K53" s="61"/>
      <c r="L53" s="61"/>
      <c r="M53" s="61"/>
      <c r="N53" s="83">
        <f t="shared" si="28"/>
        <v>0</v>
      </c>
      <c r="O53" s="61"/>
      <c r="P53" s="63"/>
      <c r="Q53" s="84">
        <f t="shared" si="54"/>
        <v>0</v>
      </c>
      <c r="R53" s="85">
        <f t="shared" si="29"/>
        <v>0</v>
      </c>
      <c r="S53" s="86" t="e">
        <f t="shared" si="30"/>
        <v>#DIV/0!</v>
      </c>
      <c r="T53" s="85">
        <f t="shared" si="31"/>
        <v>0</v>
      </c>
      <c r="U53" s="85">
        <f t="shared" si="32"/>
        <v>0</v>
      </c>
      <c r="V53" s="85">
        <f t="shared" si="33"/>
        <v>0</v>
      </c>
      <c r="W53" s="85">
        <f t="shared" si="34"/>
        <v>0</v>
      </c>
      <c r="X53" s="85">
        <f t="shared" si="35"/>
        <v>0</v>
      </c>
      <c r="Y53" s="85">
        <f t="shared" si="36"/>
        <v>0</v>
      </c>
      <c r="Z53" s="85">
        <f t="shared" si="37"/>
        <v>0</v>
      </c>
      <c r="AA53" s="87">
        <f t="shared" si="38"/>
        <v>0</v>
      </c>
      <c r="AB53" s="84">
        <f t="shared" si="39"/>
        <v>0</v>
      </c>
      <c r="AC53" s="85">
        <f t="shared" si="40"/>
        <v>0</v>
      </c>
      <c r="AD53" s="89" t="e">
        <f t="shared" si="41"/>
        <v>#DIV/0!</v>
      </c>
      <c r="AE53" s="90"/>
      <c r="AF53" s="91"/>
      <c r="AG53" s="90"/>
      <c r="AH53" s="91"/>
      <c r="AI53" s="90"/>
      <c r="AJ53" s="90"/>
      <c r="AK53" s="93"/>
      <c r="AL53" s="84">
        <f t="shared" si="42"/>
        <v>0</v>
      </c>
      <c r="AM53" s="85">
        <f t="shared" si="43"/>
        <v>0</v>
      </c>
      <c r="AN53" s="89" t="e">
        <f t="shared" si="44"/>
        <v>#DIV/0!</v>
      </c>
      <c r="AO53" s="90"/>
      <c r="AP53" s="91"/>
      <c r="AQ53" s="90"/>
      <c r="AR53" s="91"/>
      <c r="AS53" s="90"/>
      <c r="AT53" s="90"/>
      <c r="AU53" s="93"/>
      <c r="AV53" s="84">
        <f t="shared" si="45"/>
        <v>0</v>
      </c>
      <c r="AW53" s="85">
        <f t="shared" si="46"/>
        <v>0</v>
      </c>
      <c r="AX53" s="89" t="e">
        <f t="shared" si="47"/>
        <v>#DIV/0!</v>
      </c>
      <c r="AY53" s="76"/>
      <c r="AZ53" s="77"/>
      <c r="BA53" s="76"/>
      <c r="BB53" s="77"/>
      <c r="BC53" s="76"/>
      <c r="BD53" s="78"/>
      <c r="BE53" s="79"/>
      <c r="BF53" s="84">
        <f t="shared" si="48"/>
        <v>0</v>
      </c>
      <c r="BG53" s="85">
        <f t="shared" si="49"/>
        <v>0</v>
      </c>
      <c r="BH53" s="89" t="e">
        <f t="shared" si="50"/>
        <v>#DIV/0!</v>
      </c>
      <c r="BI53" s="76"/>
      <c r="BJ53" s="77"/>
      <c r="BK53" s="76"/>
      <c r="BL53" s="77"/>
      <c r="BM53" s="76"/>
      <c r="BN53" s="78"/>
      <c r="BO53" s="79"/>
      <c r="BP53" s="84">
        <f t="shared" si="51"/>
        <v>0</v>
      </c>
      <c r="BQ53" s="85">
        <f t="shared" si="52"/>
        <v>0</v>
      </c>
      <c r="BR53" s="89" t="e">
        <f t="shared" si="53"/>
        <v>#DIV/0!</v>
      </c>
      <c r="BS53" s="76"/>
      <c r="BT53" s="77"/>
      <c r="BU53" s="76"/>
      <c r="BV53" s="77"/>
      <c r="BW53" s="76"/>
      <c r="BX53" s="78"/>
      <c r="BY53" s="79"/>
      <c r="BZ53" s="81" t="str">
        <f>IF(Q53&lt;&gt;'Характеристика мероприятий'!K51,"Стоимость мероприятия не соответствует НМЦК","")</f>
        <v/>
      </c>
      <c r="CA53" s="82" t="str">
        <f>IFERROR(IF((VLOOKUP($B$2,справочники!N46:S135,2,FALSE()))&lt;AD53,"Нарушен ПУС 2026 г."," "),"")</f>
        <v/>
      </c>
      <c r="CB53" s="82" t="str">
        <f>IFERROR(IF((VLOOKUP($B$2,справочники!N46:S135,3,FALSE()))&lt;AN53,"Нарушен ПУС 2027 г.",""),"")</f>
        <v/>
      </c>
      <c r="CC53" s="82" t="str">
        <f>IFERROR(IF((VLOOKUP($B$2,справочники!N46:S135,4,FALSE()))&lt;AX53,"Нарушен ПУС 2028 г.",""),"")</f>
        <v/>
      </c>
      <c r="CD53" s="82" t="str">
        <f>IFERROR(IF((VLOOKUP($B$2,справочники!N46:S135,5,FALSE()))&lt;BH53,"Нарушен ПУС 2029 г.",""),"")</f>
        <v/>
      </c>
      <c r="CE53" s="82" t="str">
        <f>IFERROR(IF((VLOOKUP($B$2,справочники!N46:S135,6,FALSE()))&lt;BR53,"Нарушен ПУС 2030 г.",""),"")</f>
        <v/>
      </c>
    </row>
    <row r="54" spans="1:83" ht="54" customHeight="1">
      <c r="A54" s="102">
        <v>46</v>
      </c>
      <c r="B54" s="61"/>
      <c r="C54" s="62"/>
      <c r="D54" s="61"/>
      <c r="E54" s="63"/>
      <c r="F54" s="64"/>
      <c r="G54" s="61"/>
      <c r="H54" s="61"/>
      <c r="I54" s="65"/>
      <c r="J54" s="61"/>
      <c r="K54" s="61"/>
      <c r="L54" s="61"/>
      <c r="M54" s="61"/>
      <c r="N54" s="83">
        <f t="shared" si="28"/>
        <v>0</v>
      </c>
      <c r="O54" s="61"/>
      <c r="P54" s="63"/>
      <c r="Q54" s="84">
        <f t="shared" si="54"/>
        <v>0</v>
      </c>
      <c r="R54" s="85">
        <f t="shared" si="29"/>
        <v>0</v>
      </c>
      <c r="S54" s="86" t="e">
        <f t="shared" si="30"/>
        <v>#DIV/0!</v>
      </c>
      <c r="T54" s="85">
        <f t="shared" si="31"/>
        <v>0</v>
      </c>
      <c r="U54" s="85">
        <f t="shared" si="32"/>
        <v>0</v>
      </c>
      <c r="V54" s="85">
        <f t="shared" si="33"/>
        <v>0</v>
      </c>
      <c r="W54" s="85">
        <f t="shared" si="34"/>
        <v>0</v>
      </c>
      <c r="X54" s="85">
        <f t="shared" si="35"/>
        <v>0</v>
      </c>
      <c r="Y54" s="85">
        <f t="shared" si="36"/>
        <v>0</v>
      </c>
      <c r="Z54" s="85">
        <f t="shared" si="37"/>
        <v>0</v>
      </c>
      <c r="AA54" s="87">
        <f t="shared" si="38"/>
        <v>0</v>
      </c>
      <c r="AB54" s="84">
        <f t="shared" si="39"/>
        <v>0</v>
      </c>
      <c r="AC54" s="85">
        <f t="shared" si="40"/>
        <v>0</v>
      </c>
      <c r="AD54" s="89" t="e">
        <f t="shared" si="41"/>
        <v>#DIV/0!</v>
      </c>
      <c r="AE54" s="90"/>
      <c r="AF54" s="91"/>
      <c r="AG54" s="90"/>
      <c r="AH54" s="91"/>
      <c r="AI54" s="90"/>
      <c r="AJ54" s="90"/>
      <c r="AK54" s="93"/>
      <c r="AL54" s="84">
        <f t="shared" si="42"/>
        <v>0</v>
      </c>
      <c r="AM54" s="85">
        <f t="shared" si="43"/>
        <v>0</v>
      </c>
      <c r="AN54" s="89" t="e">
        <f t="shared" si="44"/>
        <v>#DIV/0!</v>
      </c>
      <c r="AO54" s="90"/>
      <c r="AP54" s="91"/>
      <c r="AQ54" s="90"/>
      <c r="AR54" s="91"/>
      <c r="AS54" s="90"/>
      <c r="AT54" s="90"/>
      <c r="AU54" s="93"/>
      <c r="AV54" s="84">
        <f t="shared" si="45"/>
        <v>0</v>
      </c>
      <c r="AW54" s="85">
        <f t="shared" si="46"/>
        <v>0</v>
      </c>
      <c r="AX54" s="89" t="e">
        <f t="shared" si="47"/>
        <v>#DIV/0!</v>
      </c>
      <c r="AY54" s="76"/>
      <c r="AZ54" s="77"/>
      <c r="BA54" s="76"/>
      <c r="BB54" s="77"/>
      <c r="BC54" s="76"/>
      <c r="BD54" s="78"/>
      <c r="BE54" s="79"/>
      <c r="BF54" s="84">
        <f t="shared" si="48"/>
        <v>0</v>
      </c>
      <c r="BG54" s="85">
        <f t="shared" si="49"/>
        <v>0</v>
      </c>
      <c r="BH54" s="89" t="e">
        <f t="shared" si="50"/>
        <v>#DIV/0!</v>
      </c>
      <c r="BI54" s="76"/>
      <c r="BJ54" s="77"/>
      <c r="BK54" s="76"/>
      <c r="BL54" s="77"/>
      <c r="BM54" s="76"/>
      <c r="BN54" s="78"/>
      <c r="BO54" s="79"/>
      <c r="BP54" s="84">
        <f t="shared" si="51"/>
        <v>0</v>
      </c>
      <c r="BQ54" s="85">
        <f t="shared" si="52"/>
        <v>0</v>
      </c>
      <c r="BR54" s="89" t="e">
        <f t="shared" si="53"/>
        <v>#DIV/0!</v>
      </c>
      <c r="BS54" s="76"/>
      <c r="BT54" s="77"/>
      <c r="BU54" s="76"/>
      <c r="BV54" s="77"/>
      <c r="BW54" s="76"/>
      <c r="BX54" s="78"/>
      <c r="BY54" s="79"/>
      <c r="BZ54" s="81" t="str">
        <f>IF(Q54&lt;&gt;'Характеристика мероприятий'!K52,"Стоимость мероприятия не соответствует НМЦК","")</f>
        <v/>
      </c>
      <c r="CA54" s="82" t="str">
        <f>IFERROR(IF((VLOOKUP($B$2,справочники!N47:S136,2,FALSE()))&lt;AD54,"Нарушен ПУС 2026 г."," "),"")</f>
        <v/>
      </c>
      <c r="CB54" s="82" t="str">
        <f>IFERROR(IF((VLOOKUP($B$2,справочники!N47:S136,3,FALSE()))&lt;AN54,"Нарушен ПУС 2027 г.",""),"")</f>
        <v/>
      </c>
      <c r="CC54" s="82" t="str">
        <f>IFERROR(IF((VLOOKUP($B$2,справочники!N47:S136,4,FALSE()))&lt;AX54,"Нарушен ПУС 2028 г.",""),"")</f>
        <v/>
      </c>
      <c r="CD54" s="82" t="str">
        <f>IFERROR(IF((VLOOKUP($B$2,справочники!N47:S136,5,FALSE()))&lt;BH54,"Нарушен ПУС 2029 г.",""),"")</f>
        <v/>
      </c>
      <c r="CE54" s="82" t="str">
        <f>IFERROR(IF((VLOOKUP($B$2,справочники!N47:S136,6,FALSE()))&lt;BR54,"Нарушен ПУС 2030 г.",""),"")</f>
        <v/>
      </c>
    </row>
    <row r="55" spans="1:83" ht="54" customHeight="1">
      <c r="A55" s="102">
        <v>47</v>
      </c>
      <c r="B55" s="61"/>
      <c r="C55" s="62"/>
      <c r="D55" s="61"/>
      <c r="E55" s="63"/>
      <c r="F55" s="64"/>
      <c r="G55" s="61"/>
      <c r="H55" s="61"/>
      <c r="I55" s="65"/>
      <c r="J55" s="61"/>
      <c r="K55" s="61"/>
      <c r="L55" s="61"/>
      <c r="M55" s="61"/>
      <c r="N55" s="83">
        <f t="shared" si="28"/>
        <v>0</v>
      </c>
      <c r="O55" s="61"/>
      <c r="P55" s="63"/>
      <c r="Q55" s="84">
        <f t="shared" si="54"/>
        <v>0</v>
      </c>
      <c r="R55" s="85">
        <f t="shared" si="29"/>
        <v>0</v>
      </c>
      <c r="S55" s="86" t="e">
        <f t="shared" si="30"/>
        <v>#DIV/0!</v>
      </c>
      <c r="T55" s="85">
        <f t="shared" si="31"/>
        <v>0</v>
      </c>
      <c r="U55" s="85">
        <f t="shared" si="32"/>
        <v>0</v>
      </c>
      <c r="V55" s="85">
        <f t="shared" si="33"/>
        <v>0</v>
      </c>
      <c r="W55" s="85">
        <f t="shared" si="34"/>
        <v>0</v>
      </c>
      <c r="X55" s="85">
        <f t="shared" si="35"/>
        <v>0</v>
      </c>
      <c r="Y55" s="85">
        <f t="shared" si="36"/>
        <v>0</v>
      </c>
      <c r="Z55" s="85">
        <f t="shared" si="37"/>
        <v>0</v>
      </c>
      <c r="AA55" s="87">
        <f t="shared" si="38"/>
        <v>0</v>
      </c>
      <c r="AB55" s="84">
        <f t="shared" si="39"/>
        <v>0</v>
      </c>
      <c r="AC55" s="85">
        <f t="shared" si="40"/>
        <v>0</v>
      </c>
      <c r="AD55" s="89" t="e">
        <f t="shared" si="41"/>
        <v>#DIV/0!</v>
      </c>
      <c r="AE55" s="90"/>
      <c r="AF55" s="91"/>
      <c r="AG55" s="90"/>
      <c r="AH55" s="91"/>
      <c r="AI55" s="90"/>
      <c r="AJ55" s="90"/>
      <c r="AK55" s="93"/>
      <c r="AL55" s="84">
        <f t="shared" si="42"/>
        <v>0</v>
      </c>
      <c r="AM55" s="85">
        <f t="shared" si="43"/>
        <v>0</v>
      </c>
      <c r="AN55" s="89" t="e">
        <f t="shared" si="44"/>
        <v>#DIV/0!</v>
      </c>
      <c r="AO55" s="90"/>
      <c r="AP55" s="91"/>
      <c r="AQ55" s="90"/>
      <c r="AR55" s="91"/>
      <c r="AS55" s="90"/>
      <c r="AT55" s="90"/>
      <c r="AU55" s="93"/>
      <c r="AV55" s="84">
        <f t="shared" si="45"/>
        <v>0</v>
      </c>
      <c r="AW55" s="85">
        <f t="shared" si="46"/>
        <v>0</v>
      </c>
      <c r="AX55" s="89" t="e">
        <f t="shared" si="47"/>
        <v>#DIV/0!</v>
      </c>
      <c r="AY55" s="76"/>
      <c r="AZ55" s="77"/>
      <c r="BA55" s="76"/>
      <c r="BB55" s="77"/>
      <c r="BC55" s="76"/>
      <c r="BD55" s="78"/>
      <c r="BE55" s="79"/>
      <c r="BF55" s="84">
        <f t="shared" si="48"/>
        <v>0</v>
      </c>
      <c r="BG55" s="85">
        <f t="shared" si="49"/>
        <v>0</v>
      </c>
      <c r="BH55" s="89" t="e">
        <f t="shared" si="50"/>
        <v>#DIV/0!</v>
      </c>
      <c r="BI55" s="76"/>
      <c r="BJ55" s="77"/>
      <c r="BK55" s="76"/>
      <c r="BL55" s="77"/>
      <c r="BM55" s="76"/>
      <c r="BN55" s="78"/>
      <c r="BO55" s="79"/>
      <c r="BP55" s="84">
        <f t="shared" si="51"/>
        <v>0</v>
      </c>
      <c r="BQ55" s="85">
        <f t="shared" si="52"/>
        <v>0</v>
      </c>
      <c r="BR55" s="89" t="e">
        <f t="shared" si="53"/>
        <v>#DIV/0!</v>
      </c>
      <c r="BS55" s="76"/>
      <c r="BT55" s="77"/>
      <c r="BU55" s="76"/>
      <c r="BV55" s="77"/>
      <c r="BW55" s="76"/>
      <c r="BX55" s="78"/>
      <c r="BY55" s="79"/>
      <c r="BZ55" s="81" t="str">
        <f>IF(Q55&lt;&gt;'Характеристика мероприятий'!K53,"Стоимость мероприятия не соответствует НМЦК","")</f>
        <v/>
      </c>
      <c r="CA55" s="82" t="str">
        <f>IFERROR(IF((VLOOKUP($B$2,справочники!N48:S137,2,FALSE()))&lt;AD55,"Нарушен ПУС 2026 г."," "),"")</f>
        <v/>
      </c>
      <c r="CB55" s="82" t="str">
        <f>IFERROR(IF((VLOOKUP($B$2,справочники!N48:S137,3,FALSE()))&lt;AN55,"Нарушен ПУС 2027 г.",""),"")</f>
        <v/>
      </c>
      <c r="CC55" s="82" t="str">
        <f>IFERROR(IF((VLOOKUP($B$2,справочники!N48:S137,4,FALSE()))&lt;AX55,"Нарушен ПУС 2028 г.",""),"")</f>
        <v/>
      </c>
      <c r="CD55" s="82" t="str">
        <f>IFERROR(IF((VLOOKUP($B$2,справочники!N48:S137,5,FALSE()))&lt;BH55,"Нарушен ПУС 2029 г.",""),"")</f>
        <v/>
      </c>
      <c r="CE55" s="82" t="str">
        <f>IFERROR(IF((VLOOKUP($B$2,справочники!N48:S137,6,FALSE()))&lt;BR55,"Нарушен ПУС 2030 г.",""),"")</f>
        <v/>
      </c>
    </row>
    <row r="56" spans="1:83" ht="54" customHeight="1">
      <c r="A56" s="102">
        <v>48</v>
      </c>
      <c r="B56" s="61"/>
      <c r="C56" s="62"/>
      <c r="D56" s="61"/>
      <c r="E56" s="63"/>
      <c r="F56" s="64"/>
      <c r="G56" s="61"/>
      <c r="H56" s="61"/>
      <c r="I56" s="65"/>
      <c r="J56" s="61"/>
      <c r="K56" s="61"/>
      <c r="L56" s="61"/>
      <c r="M56" s="61"/>
      <c r="N56" s="83">
        <f t="shared" si="28"/>
        <v>0</v>
      </c>
      <c r="O56" s="61"/>
      <c r="P56" s="63"/>
      <c r="Q56" s="84">
        <f t="shared" si="54"/>
        <v>0</v>
      </c>
      <c r="R56" s="85">
        <f t="shared" si="29"/>
        <v>0</v>
      </c>
      <c r="S56" s="86" t="e">
        <f t="shared" si="30"/>
        <v>#DIV/0!</v>
      </c>
      <c r="T56" s="85">
        <f t="shared" si="31"/>
        <v>0</v>
      </c>
      <c r="U56" s="85">
        <f t="shared" si="32"/>
        <v>0</v>
      </c>
      <c r="V56" s="85">
        <f t="shared" si="33"/>
        <v>0</v>
      </c>
      <c r="W56" s="85">
        <f t="shared" si="34"/>
        <v>0</v>
      </c>
      <c r="X56" s="85">
        <f t="shared" si="35"/>
        <v>0</v>
      </c>
      <c r="Y56" s="85">
        <f t="shared" si="36"/>
        <v>0</v>
      </c>
      <c r="Z56" s="85">
        <f t="shared" si="37"/>
        <v>0</v>
      </c>
      <c r="AA56" s="87">
        <f t="shared" si="38"/>
        <v>0</v>
      </c>
      <c r="AB56" s="84">
        <f t="shared" si="39"/>
        <v>0</v>
      </c>
      <c r="AC56" s="85">
        <f t="shared" si="40"/>
        <v>0</v>
      </c>
      <c r="AD56" s="89" t="e">
        <f t="shared" si="41"/>
        <v>#DIV/0!</v>
      </c>
      <c r="AE56" s="90"/>
      <c r="AF56" s="91"/>
      <c r="AG56" s="90"/>
      <c r="AH56" s="91"/>
      <c r="AI56" s="90"/>
      <c r="AJ56" s="90"/>
      <c r="AK56" s="93"/>
      <c r="AL56" s="84">
        <f t="shared" si="42"/>
        <v>0</v>
      </c>
      <c r="AM56" s="85">
        <f t="shared" si="43"/>
        <v>0</v>
      </c>
      <c r="AN56" s="89" t="e">
        <f t="shared" si="44"/>
        <v>#DIV/0!</v>
      </c>
      <c r="AO56" s="90"/>
      <c r="AP56" s="91"/>
      <c r="AQ56" s="90"/>
      <c r="AR56" s="91"/>
      <c r="AS56" s="90"/>
      <c r="AT56" s="90"/>
      <c r="AU56" s="93"/>
      <c r="AV56" s="84">
        <f t="shared" si="45"/>
        <v>0</v>
      </c>
      <c r="AW56" s="85">
        <f t="shared" si="46"/>
        <v>0</v>
      </c>
      <c r="AX56" s="89" t="e">
        <f t="shared" si="47"/>
        <v>#DIV/0!</v>
      </c>
      <c r="AY56" s="76"/>
      <c r="AZ56" s="77"/>
      <c r="BA56" s="76"/>
      <c r="BB56" s="77"/>
      <c r="BC56" s="76"/>
      <c r="BD56" s="78"/>
      <c r="BE56" s="79"/>
      <c r="BF56" s="84">
        <f t="shared" si="48"/>
        <v>0</v>
      </c>
      <c r="BG56" s="85">
        <f t="shared" si="49"/>
        <v>0</v>
      </c>
      <c r="BH56" s="89" t="e">
        <f t="shared" si="50"/>
        <v>#DIV/0!</v>
      </c>
      <c r="BI56" s="76"/>
      <c r="BJ56" s="77"/>
      <c r="BK56" s="76"/>
      <c r="BL56" s="77"/>
      <c r="BM56" s="76"/>
      <c r="BN56" s="78"/>
      <c r="BO56" s="79"/>
      <c r="BP56" s="84">
        <f t="shared" si="51"/>
        <v>0</v>
      </c>
      <c r="BQ56" s="85">
        <f t="shared" si="52"/>
        <v>0</v>
      </c>
      <c r="BR56" s="89" t="e">
        <f t="shared" si="53"/>
        <v>#DIV/0!</v>
      </c>
      <c r="BS56" s="76"/>
      <c r="BT56" s="77"/>
      <c r="BU56" s="76"/>
      <c r="BV56" s="77"/>
      <c r="BW56" s="76"/>
      <c r="BX56" s="78"/>
      <c r="BY56" s="79"/>
      <c r="BZ56" s="81" t="str">
        <f>IF(Q56&lt;&gt;'Характеристика мероприятий'!K54,"Стоимость мероприятия не соответствует НМЦК","")</f>
        <v/>
      </c>
      <c r="CA56" s="82" t="str">
        <f>IFERROR(IF((VLOOKUP($B$2,справочники!N49:S138,2,FALSE()))&lt;AD56,"Нарушен ПУС 2026 г."," "),"")</f>
        <v/>
      </c>
      <c r="CB56" s="82" t="str">
        <f>IFERROR(IF((VLOOKUP($B$2,справочники!N49:S138,3,FALSE()))&lt;AN56,"Нарушен ПУС 2027 г.",""),"")</f>
        <v/>
      </c>
      <c r="CC56" s="82" t="str">
        <f>IFERROR(IF((VLOOKUP($B$2,справочники!N49:S138,4,FALSE()))&lt;AX56,"Нарушен ПУС 2028 г.",""),"")</f>
        <v/>
      </c>
      <c r="CD56" s="82" t="str">
        <f>IFERROR(IF((VLOOKUP($B$2,справочники!N49:S138,5,FALSE()))&lt;BH56,"Нарушен ПУС 2029 г.",""),"")</f>
        <v/>
      </c>
      <c r="CE56" s="82" t="str">
        <f>IFERROR(IF((VLOOKUP($B$2,справочники!N49:S138,6,FALSE()))&lt;BR56,"Нарушен ПУС 2030 г.",""),"")</f>
        <v/>
      </c>
    </row>
    <row r="57" spans="1:83" ht="54" customHeight="1">
      <c r="A57" s="102">
        <v>49</v>
      </c>
      <c r="B57" s="61"/>
      <c r="C57" s="62"/>
      <c r="D57" s="61"/>
      <c r="E57" s="63"/>
      <c r="F57" s="64"/>
      <c r="G57" s="61"/>
      <c r="H57" s="61"/>
      <c r="I57" s="65"/>
      <c r="J57" s="61"/>
      <c r="K57" s="61"/>
      <c r="L57" s="61"/>
      <c r="M57" s="61"/>
      <c r="N57" s="83">
        <f t="shared" si="28"/>
        <v>0</v>
      </c>
      <c r="O57" s="61"/>
      <c r="P57" s="63"/>
      <c r="Q57" s="84">
        <f t="shared" si="54"/>
        <v>0</v>
      </c>
      <c r="R57" s="85">
        <f t="shared" si="29"/>
        <v>0</v>
      </c>
      <c r="S57" s="86" t="e">
        <f t="shared" si="30"/>
        <v>#DIV/0!</v>
      </c>
      <c r="T57" s="85">
        <f t="shared" si="31"/>
        <v>0</v>
      </c>
      <c r="U57" s="85">
        <f t="shared" si="32"/>
        <v>0</v>
      </c>
      <c r="V57" s="85">
        <f t="shared" si="33"/>
        <v>0</v>
      </c>
      <c r="W57" s="85">
        <f t="shared" si="34"/>
        <v>0</v>
      </c>
      <c r="X57" s="85">
        <f t="shared" si="35"/>
        <v>0</v>
      </c>
      <c r="Y57" s="85">
        <f t="shared" si="36"/>
        <v>0</v>
      </c>
      <c r="Z57" s="85">
        <f t="shared" si="37"/>
        <v>0</v>
      </c>
      <c r="AA57" s="87">
        <f t="shared" si="38"/>
        <v>0</v>
      </c>
      <c r="AB57" s="84">
        <f t="shared" si="39"/>
        <v>0</v>
      </c>
      <c r="AC57" s="85">
        <f t="shared" si="40"/>
        <v>0</v>
      </c>
      <c r="AD57" s="89" t="e">
        <f t="shared" si="41"/>
        <v>#DIV/0!</v>
      </c>
      <c r="AE57" s="90"/>
      <c r="AF57" s="91"/>
      <c r="AG57" s="90"/>
      <c r="AH57" s="91"/>
      <c r="AI57" s="90"/>
      <c r="AJ57" s="90"/>
      <c r="AK57" s="93"/>
      <c r="AL57" s="84">
        <f t="shared" si="42"/>
        <v>0</v>
      </c>
      <c r="AM57" s="85">
        <f t="shared" si="43"/>
        <v>0</v>
      </c>
      <c r="AN57" s="89" t="e">
        <f t="shared" si="44"/>
        <v>#DIV/0!</v>
      </c>
      <c r="AO57" s="90"/>
      <c r="AP57" s="91"/>
      <c r="AQ57" s="90"/>
      <c r="AR57" s="91"/>
      <c r="AS57" s="90"/>
      <c r="AT57" s="90"/>
      <c r="AU57" s="93"/>
      <c r="AV57" s="84">
        <f t="shared" si="45"/>
        <v>0</v>
      </c>
      <c r="AW57" s="85">
        <f t="shared" si="46"/>
        <v>0</v>
      </c>
      <c r="AX57" s="89" t="e">
        <f t="shared" si="47"/>
        <v>#DIV/0!</v>
      </c>
      <c r="AY57" s="76"/>
      <c r="AZ57" s="77"/>
      <c r="BA57" s="76"/>
      <c r="BB57" s="77"/>
      <c r="BC57" s="76"/>
      <c r="BD57" s="78"/>
      <c r="BE57" s="79"/>
      <c r="BF57" s="84">
        <f t="shared" si="48"/>
        <v>0</v>
      </c>
      <c r="BG57" s="85">
        <f t="shared" si="49"/>
        <v>0</v>
      </c>
      <c r="BH57" s="89" t="e">
        <f t="shared" si="50"/>
        <v>#DIV/0!</v>
      </c>
      <c r="BI57" s="76"/>
      <c r="BJ57" s="77"/>
      <c r="BK57" s="76"/>
      <c r="BL57" s="77"/>
      <c r="BM57" s="76"/>
      <c r="BN57" s="78"/>
      <c r="BO57" s="79"/>
      <c r="BP57" s="84">
        <f t="shared" si="51"/>
        <v>0</v>
      </c>
      <c r="BQ57" s="85">
        <f t="shared" si="52"/>
        <v>0</v>
      </c>
      <c r="BR57" s="89" t="e">
        <f t="shared" si="53"/>
        <v>#DIV/0!</v>
      </c>
      <c r="BS57" s="76"/>
      <c r="BT57" s="77"/>
      <c r="BU57" s="76"/>
      <c r="BV57" s="77"/>
      <c r="BW57" s="76"/>
      <c r="BX57" s="78"/>
      <c r="BY57" s="79"/>
      <c r="BZ57" s="81" t="str">
        <f>IF(Q57&lt;&gt;'Характеристика мероприятий'!K55,"Стоимость мероприятия не соответствует НМЦК","")</f>
        <v/>
      </c>
      <c r="CA57" s="82" t="str">
        <f>IFERROR(IF((VLOOKUP($B$2,справочники!N50:S139,2,FALSE()))&lt;AD57,"Нарушен ПУС 2026 г."," "),"")</f>
        <v/>
      </c>
      <c r="CB57" s="82" t="str">
        <f>IFERROR(IF((VLOOKUP($B$2,справочники!N50:S139,3,FALSE()))&lt;AN57,"Нарушен ПУС 2027 г.",""),"")</f>
        <v/>
      </c>
      <c r="CC57" s="82" t="str">
        <f>IFERROR(IF((VLOOKUP($B$2,справочники!N50:S139,4,FALSE()))&lt;AX57,"Нарушен ПУС 2028 г.",""),"")</f>
        <v/>
      </c>
      <c r="CD57" s="82" t="str">
        <f>IFERROR(IF((VLOOKUP($B$2,справочники!N50:S139,5,FALSE()))&lt;BH57,"Нарушен ПУС 2029 г.",""),"")</f>
        <v/>
      </c>
      <c r="CE57" s="82" t="str">
        <f>IFERROR(IF((VLOOKUP($B$2,справочники!N50:S139,6,FALSE()))&lt;BR57,"Нарушен ПУС 2030 г.",""),"")</f>
        <v/>
      </c>
    </row>
    <row r="58" spans="1:83" ht="54" customHeight="1">
      <c r="A58" s="102">
        <v>50</v>
      </c>
      <c r="B58" s="61"/>
      <c r="C58" s="62"/>
      <c r="D58" s="61"/>
      <c r="E58" s="63"/>
      <c r="F58" s="64"/>
      <c r="G58" s="61"/>
      <c r="H58" s="61"/>
      <c r="I58" s="65"/>
      <c r="J58" s="61"/>
      <c r="K58" s="61"/>
      <c r="L58" s="61"/>
      <c r="M58" s="61"/>
      <c r="N58" s="83">
        <f t="shared" si="28"/>
        <v>0</v>
      </c>
      <c r="O58" s="61"/>
      <c r="P58" s="63"/>
      <c r="Q58" s="84">
        <f t="shared" si="54"/>
        <v>0</v>
      </c>
      <c r="R58" s="85">
        <f t="shared" si="29"/>
        <v>0</v>
      </c>
      <c r="S58" s="86" t="e">
        <f t="shared" si="30"/>
        <v>#DIV/0!</v>
      </c>
      <c r="T58" s="85">
        <f t="shared" si="31"/>
        <v>0</v>
      </c>
      <c r="U58" s="85">
        <f t="shared" si="32"/>
        <v>0</v>
      </c>
      <c r="V58" s="85">
        <f t="shared" si="33"/>
        <v>0</v>
      </c>
      <c r="W58" s="85">
        <f t="shared" si="34"/>
        <v>0</v>
      </c>
      <c r="X58" s="85">
        <f t="shared" si="35"/>
        <v>0</v>
      </c>
      <c r="Y58" s="85">
        <f t="shared" si="36"/>
        <v>0</v>
      </c>
      <c r="Z58" s="85">
        <f t="shared" si="37"/>
        <v>0</v>
      </c>
      <c r="AA58" s="87">
        <f t="shared" si="38"/>
        <v>0</v>
      </c>
      <c r="AB58" s="84">
        <f t="shared" si="39"/>
        <v>0</v>
      </c>
      <c r="AC58" s="85">
        <f t="shared" si="40"/>
        <v>0</v>
      </c>
      <c r="AD58" s="89" t="e">
        <f t="shared" si="41"/>
        <v>#DIV/0!</v>
      </c>
      <c r="AE58" s="90"/>
      <c r="AF58" s="91"/>
      <c r="AG58" s="90"/>
      <c r="AH58" s="91"/>
      <c r="AI58" s="90"/>
      <c r="AJ58" s="90"/>
      <c r="AK58" s="93"/>
      <c r="AL58" s="84">
        <f t="shared" si="42"/>
        <v>0</v>
      </c>
      <c r="AM58" s="85">
        <f t="shared" si="43"/>
        <v>0</v>
      </c>
      <c r="AN58" s="89" t="e">
        <f t="shared" si="44"/>
        <v>#DIV/0!</v>
      </c>
      <c r="AO58" s="90"/>
      <c r="AP58" s="91"/>
      <c r="AQ58" s="90"/>
      <c r="AR58" s="91"/>
      <c r="AS58" s="90"/>
      <c r="AT58" s="90"/>
      <c r="AU58" s="93"/>
      <c r="AV58" s="84">
        <f t="shared" si="45"/>
        <v>0</v>
      </c>
      <c r="AW58" s="85">
        <f t="shared" si="46"/>
        <v>0</v>
      </c>
      <c r="AX58" s="89" t="e">
        <f t="shared" si="47"/>
        <v>#DIV/0!</v>
      </c>
      <c r="AY58" s="76"/>
      <c r="AZ58" s="77"/>
      <c r="BA58" s="76"/>
      <c r="BB58" s="77"/>
      <c r="BC58" s="76"/>
      <c r="BD58" s="78"/>
      <c r="BE58" s="79"/>
      <c r="BF58" s="84">
        <f t="shared" si="48"/>
        <v>0</v>
      </c>
      <c r="BG58" s="85">
        <f t="shared" si="49"/>
        <v>0</v>
      </c>
      <c r="BH58" s="89" t="e">
        <f t="shared" si="50"/>
        <v>#DIV/0!</v>
      </c>
      <c r="BI58" s="76"/>
      <c r="BJ58" s="77"/>
      <c r="BK58" s="76"/>
      <c r="BL58" s="77"/>
      <c r="BM58" s="76"/>
      <c r="BN58" s="78"/>
      <c r="BO58" s="79"/>
      <c r="BP58" s="84">
        <f t="shared" si="51"/>
        <v>0</v>
      </c>
      <c r="BQ58" s="85">
        <f t="shared" si="52"/>
        <v>0</v>
      </c>
      <c r="BR58" s="89" t="e">
        <f t="shared" si="53"/>
        <v>#DIV/0!</v>
      </c>
      <c r="BS58" s="76"/>
      <c r="BT58" s="77"/>
      <c r="BU58" s="76"/>
      <c r="BV58" s="77"/>
      <c r="BW58" s="76"/>
      <c r="BX58" s="78"/>
      <c r="BY58" s="79"/>
      <c r="BZ58" s="81" t="str">
        <f>IF(Q58&lt;&gt;'Характеристика мероприятий'!K56,"Стоимость мероприятия не соответствует НМЦК","")</f>
        <v/>
      </c>
      <c r="CA58" s="82" t="str">
        <f>IFERROR(IF((VLOOKUP($B$2,справочники!N51:S140,2,FALSE()))&lt;AD58,"Нарушен ПУС 2026 г."," "),"")</f>
        <v/>
      </c>
      <c r="CB58" s="82" t="str">
        <f>IFERROR(IF((VLOOKUP($B$2,справочники!N51:S140,3,FALSE()))&lt;AN58,"Нарушен ПУС 2027 г.",""),"")</f>
        <v/>
      </c>
      <c r="CC58" s="82" t="str">
        <f>IFERROR(IF((VLOOKUP($B$2,справочники!N51:S140,4,FALSE()))&lt;AX58,"Нарушен ПУС 2028 г.",""),"")</f>
        <v/>
      </c>
      <c r="CD58" s="82" t="str">
        <f>IFERROR(IF((VLOOKUP($B$2,справочники!N51:S140,5,FALSE()))&lt;BH58,"Нарушен ПУС 2029 г.",""),"")</f>
        <v/>
      </c>
      <c r="CE58" s="82" t="str">
        <f>IFERROR(IF((VLOOKUP($B$2,справочники!N51:S140,6,FALSE()))&lt;BR58,"Нарушен ПУС 2030 г.",""),"")</f>
        <v/>
      </c>
    </row>
    <row r="59" spans="1:83" ht="54" customHeight="1">
      <c r="A59" s="102">
        <v>51</v>
      </c>
      <c r="B59" s="61"/>
      <c r="C59" s="62"/>
      <c r="D59" s="61"/>
      <c r="E59" s="63"/>
      <c r="F59" s="64"/>
      <c r="G59" s="61"/>
      <c r="H59" s="61"/>
      <c r="I59" s="65"/>
      <c r="J59" s="61"/>
      <c r="K59" s="61"/>
      <c r="L59" s="61"/>
      <c r="M59" s="61"/>
      <c r="N59" s="83">
        <f t="shared" si="28"/>
        <v>0</v>
      </c>
      <c r="O59" s="61"/>
      <c r="P59" s="63"/>
      <c r="Q59" s="84">
        <f t="shared" si="54"/>
        <v>0</v>
      </c>
      <c r="R59" s="85">
        <f t="shared" si="29"/>
        <v>0</v>
      </c>
      <c r="S59" s="86" t="e">
        <f t="shared" si="30"/>
        <v>#DIV/0!</v>
      </c>
      <c r="T59" s="85">
        <f t="shared" si="31"/>
        <v>0</v>
      </c>
      <c r="U59" s="85">
        <f t="shared" si="32"/>
        <v>0</v>
      </c>
      <c r="V59" s="85">
        <f t="shared" si="33"/>
        <v>0</v>
      </c>
      <c r="W59" s="85">
        <f t="shared" si="34"/>
        <v>0</v>
      </c>
      <c r="X59" s="85">
        <f t="shared" si="35"/>
        <v>0</v>
      </c>
      <c r="Y59" s="85">
        <f t="shared" si="36"/>
        <v>0</v>
      </c>
      <c r="Z59" s="85">
        <f t="shared" si="37"/>
        <v>0</v>
      </c>
      <c r="AA59" s="87">
        <f t="shared" si="38"/>
        <v>0</v>
      </c>
      <c r="AB59" s="84">
        <f t="shared" si="39"/>
        <v>0</v>
      </c>
      <c r="AC59" s="85">
        <f t="shared" si="40"/>
        <v>0</v>
      </c>
      <c r="AD59" s="89" t="e">
        <f t="shared" si="41"/>
        <v>#DIV/0!</v>
      </c>
      <c r="AE59" s="90"/>
      <c r="AF59" s="91"/>
      <c r="AG59" s="90"/>
      <c r="AH59" s="91"/>
      <c r="AI59" s="90"/>
      <c r="AJ59" s="90"/>
      <c r="AK59" s="93"/>
      <c r="AL59" s="84">
        <f t="shared" si="42"/>
        <v>0</v>
      </c>
      <c r="AM59" s="85">
        <f t="shared" si="43"/>
        <v>0</v>
      </c>
      <c r="AN59" s="89" t="e">
        <f t="shared" si="44"/>
        <v>#DIV/0!</v>
      </c>
      <c r="AO59" s="90"/>
      <c r="AP59" s="91"/>
      <c r="AQ59" s="90"/>
      <c r="AR59" s="91"/>
      <c r="AS59" s="90"/>
      <c r="AT59" s="90"/>
      <c r="AU59" s="93"/>
      <c r="AV59" s="84">
        <f t="shared" si="45"/>
        <v>0</v>
      </c>
      <c r="AW59" s="85">
        <f t="shared" si="46"/>
        <v>0</v>
      </c>
      <c r="AX59" s="89" t="e">
        <f t="shared" si="47"/>
        <v>#DIV/0!</v>
      </c>
      <c r="AY59" s="76"/>
      <c r="AZ59" s="77"/>
      <c r="BA59" s="76"/>
      <c r="BB59" s="77"/>
      <c r="BC59" s="76"/>
      <c r="BD59" s="78"/>
      <c r="BE59" s="79"/>
      <c r="BF59" s="84">
        <f t="shared" si="48"/>
        <v>0</v>
      </c>
      <c r="BG59" s="85">
        <f t="shared" si="49"/>
        <v>0</v>
      </c>
      <c r="BH59" s="89" t="e">
        <f t="shared" si="50"/>
        <v>#DIV/0!</v>
      </c>
      <c r="BI59" s="76"/>
      <c r="BJ59" s="77"/>
      <c r="BK59" s="76"/>
      <c r="BL59" s="77"/>
      <c r="BM59" s="76"/>
      <c r="BN59" s="78"/>
      <c r="BO59" s="79"/>
      <c r="BP59" s="84">
        <f t="shared" si="51"/>
        <v>0</v>
      </c>
      <c r="BQ59" s="85">
        <f t="shared" si="52"/>
        <v>0</v>
      </c>
      <c r="BR59" s="89" t="e">
        <f t="shared" si="53"/>
        <v>#DIV/0!</v>
      </c>
      <c r="BS59" s="76"/>
      <c r="BT59" s="77"/>
      <c r="BU59" s="76"/>
      <c r="BV59" s="77"/>
      <c r="BW59" s="76"/>
      <c r="BX59" s="78"/>
      <c r="BY59" s="79"/>
      <c r="BZ59" s="81" t="str">
        <f>IF(Q59&lt;&gt;'Характеристика мероприятий'!K57,"Стоимость мероприятия не соответствует НМЦК","")</f>
        <v/>
      </c>
      <c r="CA59" s="82" t="str">
        <f>IFERROR(IF((VLOOKUP($B$2,справочники!N52:S141,2,FALSE()))&lt;AD59,"Нарушен ПУС 2026 г."," "),"")</f>
        <v/>
      </c>
      <c r="CB59" s="82" t="str">
        <f>IFERROR(IF((VLOOKUP($B$2,справочники!N52:S141,3,FALSE()))&lt;AN59,"Нарушен ПУС 2027 г.",""),"")</f>
        <v/>
      </c>
      <c r="CC59" s="82" t="str">
        <f>IFERROR(IF((VLOOKUP($B$2,справочники!N52:S141,4,FALSE()))&lt;AX59,"Нарушен ПУС 2028 г.",""),"")</f>
        <v/>
      </c>
      <c r="CD59" s="82" t="str">
        <f>IFERROR(IF((VLOOKUP($B$2,справочники!N52:S141,5,FALSE()))&lt;BH59,"Нарушен ПУС 2029 г.",""),"")</f>
        <v/>
      </c>
      <c r="CE59" s="82" t="str">
        <f>IFERROR(IF((VLOOKUP($B$2,справочники!N52:S141,6,FALSE()))&lt;BR59,"Нарушен ПУС 2030 г.",""),"")</f>
        <v/>
      </c>
    </row>
    <row r="60" spans="1:83" ht="54" customHeight="1">
      <c r="A60" s="102">
        <v>52</v>
      </c>
      <c r="B60" s="61"/>
      <c r="C60" s="104"/>
      <c r="D60" s="61"/>
      <c r="E60" s="63"/>
      <c r="F60" s="64"/>
      <c r="G60" s="61"/>
      <c r="H60" s="61"/>
      <c r="I60" s="65"/>
      <c r="J60" s="61"/>
      <c r="K60" s="61"/>
      <c r="L60" s="61"/>
      <c r="M60" s="61"/>
      <c r="N60" s="83">
        <f t="shared" ref="N60:N91" si="55">U60+Z60</f>
        <v>0</v>
      </c>
      <c r="O60" s="61"/>
      <c r="P60" s="63"/>
      <c r="Q60" s="84">
        <f t="shared" si="54"/>
        <v>0</v>
      </c>
      <c r="R60" s="85">
        <f t="shared" ref="R60:R91" si="56">T60+U60</f>
        <v>0</v>
      </c>
      <c r="S60" s="86" t="e">
        <f t="shared" ref="S60:S91" si="57">R60/(R60+W60+X60)</f>
        <v>#DIV/0!</v>
      </c>
      <c r="T60" s="85">
        <f t="shared" ref="T60:T91" si="58">AE60+AO60+AY60+BI60+BS60</f>
        <v>0</v>
      </c>
      <c r="U60" s="85">
        <f t="shared" ref="U60:U91" si="59">AF60+AP60+AZ60+BJ60+BT60</f>
        <v>0</v>
      </c>
      <c r="V60" s="85">
        <f t="shared" ref="V60:V91" si="60">W60+X60</f>
        <v>0</v>
      </c>
      <c r="W60" s="85">
        <f t="shared" ref="W60:W91" si="61">AG60+AQ60+BA60+BK60+BU60</f>
        <v>0</v>
      </c>
      <c r="X60" s="85">
        <f t="shared" ref="X60:X91" si="62">AH60+AR60+BB60+BL60+BV60</f>
        <v>0</v>
      </c>
      <c r="Y60" s="85">
        <f t="shared" ref="Y60:Y91" si="63">AI60+AS60+BC60+BM60+BW60</f>
        <v>0</v>
      </c>
      <c r="Z60" s="85">
        <f t="shared" ref="Z60:Z91" si="64">AJ60+AT60+BD60+BN60+BX60</f>
        <v>0</v>
      </c>
      <c r="AA60" s="87">
        <f t="shared" ref="AA60:AA91" si="65">AK60+AU60+BE60+BO60+BY60</f>
        <v>0</v>
      </c>
      <c r="AB60" s="84">
        <f t="shared" ref="AB60:AB91" si="66">AC60+AG60+AI60+AJ60+AH60</f>
        <v>0</v>
      </c>
      <c r="AC60" s="85">
        <f t="shared" ref="AC60:AC91" si="67">AE60+AF60</f>
        <v>0</v>
      </c>
      <c r="AD60" s="89" t="e">
        <f t="shared" ref="AD60:AD91" si="68">AC60/(AC60+AG60)</f>
        <v>#DIV/0!</v>
      </c>
      <c r="AE60" s="90"/>
      <c r="AF60" s="91"/>
      <c r="AG60" s="90"/>
      <c r="AH60" s="91"/>
      <c r="AI60" s="90"/>
      <c r="AJ60" s="90"/>
      <c r="AK60" s="93"/>
      <c r="AL60" s="84">
        <f t="shared" ref="AL60:AL91" si="69">AM60+AQ60+AS60+AT60+AR60</f>
        <v>0</v>
      </c>
      <c r="AM60" s="85">
        <f t="shared" ref="AM60:AM91" si="70">AO60+AP60</f>
        <v>0</v>
      </c>
      <c r="AN60" s="89" t="e">
        <f t="shared" ref="AN60:AN91" si="71">AM60/(AM60+AQ60)</f>
        <v>#DIV/0!</v>
      </c>
      <c r="AO60" s="90"/>
      <c r="AP60" s="91"/>
      <c r="AQ60" s="90"/>
      <c r="AR60" s="91"/>
      <c r="AS60" s="90"/>
      <c r="AT60" s="90"/>
      <c r="AU60" s="93"/>
      <c r="AV60" s="84">
        <f t="shared" ref="AV60:AV91" si="72">AW60+BA60+BC60+BD60+BB60</f>
        <v>0</v>
      </c>
      <c r="AW60" s="85">
        <f t="shared" ref="AW60:AW91" si="73">AY60+AZ60</f>
        <v>0</v>
      </c>
      <c r="AX60" s="89" t="e">
        <f t="shared" ref="AX60:AX91" si="74">AW60/(AW60+BA60)</f>
        <v>#DIV/0!</v>
      </c>
      <c r="AY60" s="76"/>
      <c r="AZ60" s="77"/>
      <c r="BA60" s="76"/>
      <c r="BB60" s="77"/>
      <c r="BC60" s="76"/>
      <c r="BD60" s="78"/>
      <c r="BE60" s="79"/>
      <c r="BF60" s="84">
        <f t="shared" ref="BF60:BF91" si="75">BG60+BK60+BM60+BN60+BL60</f>
        <v>0</v>
      </c>
      <c r="BG60" s="85">
        <f t="shared" ref="BG60:BG91" si="76">BI60+BJ60</f>
        <v>0</v>
      </c>
      <c r="BH60" s="89" t="e">
        <f t="shared" ref="BH60:BH91" si="77">BG60/(BG60+BK60)</f>
        <v>#DIV/0!</v>
      </c>
      <c r="BI60" s="76"/>
      <c r="BJ60" s="77"/>
      <c r="BK60" s="76"/>
      <c r="BL60" s="77"/>
      <c r="BM60" s="76"/>
      <c r="BN60" s="78"/>
      <c r="BO60" s="79"/>
      <c r="BP60" s="84">
        <f t="shared" ref="BP60:BP91" si="78">BQ60+BU60+BW60+BX60+BV60</f>
        <v>0</v>
      </c>
      <c r="BQ60" s="85">
        <f t="shared" ref="BQ60:BQ91" si="79">BS60+BT60</f>
        <v>0</v>
      </c>
      <c r="BR60" s="89" t="e">
        <f t="shared" ref="BR60:BR91" si="80">BQ60/(BQ60+BU60)</f>
        <v>#DIV/0!</v>
      </c>
      <c r="BS60" s="76"/>
      <c r="BT60" s="77"/>
      <c r="BU60" s="76"/>
      <c r="BV60" s="77"/>
      <c r="BW60" s="76"/>
      <c r="BX60" s="78"/>
      <c r="BY60" s="79"/>
      <c r="BZ60" s="81" t="str">
        <f>IF(Q60&lt;&gt;'Характеристика мероприятий'!K58,"Стоимость мероприятия не соответствует НМЦК","")</f>
        <v/>
      </c>
      <c r="CA60" s="82" t="str">
        <f>IFERROR(IF((VLOOKUP($B$2,справочники!N53:S142,2,FALSE()))&lt;AD60,"Нарушен ПУС 2026 г."," "),"")</f>
        <v/>
      </c>
      <c r="CB60" s="82" t="str">
        <f>IFERROR(IF((VLOOKUP($B$2,справочники!N53:S142,3,FALSE()))&lt;AN60,"Нарушен ПУС 2027 г.",""),"")</f>
        <v/>
      </c>
      <c r="CC60" s="82" t="str">
        <f>IFERROR(IF((VLOOKUP($B$2,справочники!N53:S142,4,FALSE()))&lt;AX60,"Нарушен ПУС 2028 г.",""),"")</f>
        <v/>
      </c>
      <c r="CD60" s="82" t="str">
        <f>IFERROR(IF((VLOOKUP($B$2,справочники!N53:S142,5,FALSE()))&lt;BH60,"Нарушен ПУС 2029 г.",""),"")</f>
        <v/>
      </c>
      <c r="CE60" s="82" t="str">
        <f>IFERROR(IF((VLOOKUP($B$2,справочники!N53:S142,6,FALSE()))&lt;BR60,"Нарушен ПУС 2030 г.",""),"")</f>
        <v/>
      </c>
    </row>
    <row r="61" spans="1:83" ht="54" customHeight="1">
      <c r="A61" s="102">
        <v>53</v>
      </c>
      <c r="B61" s="61"/>
      <c r="C61" s="104"/>
      <c r="D61" s="61"/>
      <c r="E61" s="63"/>
      <c r="F61" s="64"/>
      <c r="G61" s="61"/>
      <c r="H61" s="61"/>
      <c r="I61" s="65"/>
      <c r="J61" s="61"/>
      <c r="K61" s="61"/>
      <c r="L61" s="61"/>
      <c r="M61" s="61"/>
      <c r="N61" s="83">
        <f t="shared" si="55"/>
        <v>0</v>
      </c>
      <c r="O61" s="61"/>
      <c r="P61" s="63"/>
      <c r="Q61" s="84">
        <f t="shared" si="54"/>
        <v>0</v>
      </c>
      <c r="R61" s="85">
        <f t="shared" si="56"/>
        <v>0</v>
      </c>
      <c r="S61" s="86" t="e">
        <f t="shared" si="57"/>
        <v>#DIV/0!</v>
      </c>
      <c r="T61" s="85">
        <f t="shared" si="58"/>
        <v>0</v>
      </c>
      <c r="U61" s="85">
        <f t="shared" si="59"/>
        <v>0</v>
      </c>
      <c r="V61" s="85">
        <f t="shared" si="60"/>
        <v>0</v>
      </c>
      <c r="W61" s="85">
        <f t="shared" si="61"/>
        <v>0</v>
      </c>
      <c r="X61" s="85">
        <f t="shared" si="62"/>
        <v>0</v>
      </c>
      <c r="Y61" s="85">
        <f t="shared" si="63"/>
        <v>0</v>
      </c>
      <c r="Z61" s="85">
        <f t="shared" si="64"/>
        <v>0</v>
      </c>
      <c r="AA61" s="87">
        <f t="shared" si="65"/>
        <v>0</v>
      </c>
      <c r="AB61" s="84">
        <f t="shared" si="66"/>
        <v>0</v>
      </c>
      <c r="AC61" s="85">
        <f t="shared" si="67"/>
        <v>0</v>
      </c>
      <c r="AD61" s="89" t="e">
        <f t="shared" si="68"/>
        <v>#DIV/0!</v>
      </c>
      <c r="AE61" s="90"/>
      <c r="AF61" s="91"/>
      <c r="AG61" s="90"/>
      <c r="AH61" s="91"/>
      <c r="AI61" s="90"/>
      <c r="AJ61" s="90"/>
      <c r="AK61" s="93"/>
      <c r="AL61" s="84">
        <f t="shared" si="69"/>
        <v>0</v>
      </c>
      <c r="AM61" s="85">
        <f t="shared" si="70"/>
        <v>0</v>
      </c>
      <c r="AN61" s="89" t="e">
        <f t="shared" si="71"/>
        <v>#DIV/0!</v>
      </c>
      <c r="AO61" s="90"/>
      <c r="AP61" s="91"/>
      <c r="AQ61" s="90"/>
      <c r="AR61" s="91"/>
      <c r="AS61" s="90"/>
      <c r="AT61" s="90"/>
      <c r="AU61" s="93"/>
      <c r="AV61" s="84">
        <f t="shared" si="72"/>
        <v>0</v>
      </c>
      <c r="AW61" s="85">
        <f t="shared" si="73"/>
        <v>0</v>
      </c>
      <c r="AX61" s="89" t="e">
        <f t="shared" si="74"/>
        <v>#DIV/0!</v>
      </c>
      <c r="AY61" s="76"/>
      <c r="AZ61" s="77"/>
      <c r="BA61" s="76"/>
      <c r="BB61" s="77"/>
      <c r="BC61" s="76"/>
      <c r="BD61" s="78"/>
      <c r="BE61" s="79"/>
      <c r="BF61" s="84">
        <f t="shared" si="75"/>
        <v>0</v>
      </c>
      <c r="BG61" s="85">
        <f t="shared" si="76"/>
        <v>0</v>
      </c>
      <c r="BH61" s="89" t="e">
        <f t="shared" si="77"/>
        <v>#DIV/0!</v>
      </c>
      <c r="BI61" s="76"/>
      <c r="BJ61" s="77"/>
      <c r="BK61" s="76"/>
      <c r="BL61" s="77"/>
      <c r="BM61" s="76"/>
      <c r="BN61" s="78"/>
      <c r="BO61" s="79"/>
      <c r="BP61" s="84">
        <f t="shared" si="78"/>
        <v>0</v>
      </c>
      <c r="BQ61" s="85">
        <f t="shared" si="79"/>
        <v>0</v>
      </c>
      <c r="BR61" s="89" t="e">
        <f t="shared" si="80"/>
        <v>#DIV/0!</v>
      </c>
      <c r="BS61" s="76"/>
      <c r="BT61" s="77"/>
      <c r="BU61" s="76"/>
      <c r="BV61" s="77"/>
      <c r="BW61" s="76"/>
      <c r="BX61" s="78"/>
      <c r="BY61" s="79"/>
      <c r="BZ61" s="81" t="str">
        <f>IF(Q61&lt;&gt;'Характеристика мероприятий'!K59,"Стоимость мероприятия не соответствует НМЦК","")</f>
        <v/>
      </c>
      <c r="CA61" s="82" t="str">
        <f>IFERROR(IF((VLOOKUP($B$2,справочники!N54:S143,2,FALSE()))&lt;AD61,"Нарушен ПУС 2026 г."," "),"")</f>
        <v/>
      </c>
      <c r="CB61" s="82" t="str">
        <f>IFERROR(IF((VLOOKUP($B$2,справочники!N54:S143,3,FALSE()))&lt;AN61,"Нарушен ПУС 2027 г.",""),"")</f>
        <v/>
      </c>
      <c r="CC61" s="82" t="str">
        <f>IFERROR(IF((VLOOKUP($B$2,справочники!N54:S143,4,FALSE()))&lt;AX61,"Нарушен ПУС 2028 г.",""),"")</f>
        <v/>
      </c>
      <c r="CD61" s="82" t="str">
        <f>IFERROR(IF((VLOOKUP($B$2,справочники!N54:S143,5,FALSE()))&lt;BH61,"Нарушен ПУС 2029 г.",""),"")</f>
        <v/>
      </c>
      <c r="CE61" s="82" t="str">
        <f>IFERROR(IF((VLOOKUP($B$2,справочники!N54:S143,6,FALSE()))&lt;BR61,"Нарушен ПУС 2030 г.",""),"")</f>
        <v/>
      </c>
    </row>
    <row r="62" spans="1:83" ht="54" customHeight="1">
      <c r="A62" s="102">
        <v>54</v>
      </c>
      <c r="B62" s="61"/>
      <c r="C62" s="104"/>
      <c r="D62" s="61"/>
      <c r="E62" s="63"/>
      <c r="F62" s="64"/>
      <c r="G62" s="61"/>
      <c r="H62" s="61"/>
      <c r="I62" s="65"/>
      <c r="J62" s="61"/>
      <c r="K62" s="61"/>
      <c r="L62" s="61"/>
      <c r="M62" s="61"/>
      <c r="N62" s="83">
        <f t="shared" si="55"/>
        <v>0</v>
      </c>
      <c r="O62" s="61"/>
      <c r="P62" s="63"/>
      <c r="Q62" s="84">
        <f t="shared" si="54"/>
        <v>0</v>
      </c>
      <c r="R62" s="85">
        <f t="shared" si="56"/>
        <v>0</v>
      </c>
      <c r="S62" s="86" t="e">
        <f t="shared" si="57"/>
        <v>#DIV/0!</v>
      </c>
      <c r="T62" s="85">
        <f t="shared" si="58"/>
        <v>0</v>
      </c>
      <c r="U62" s="85">
        <f t="shared" si="59"/>
        <v>0</v>
      </c>
      <c r="V62" s="85">
        <f t="shared" si="60"/>
        <v>0</v>
      </c>
      <c r="W62" s="85">
        <f t="shared" si="61"/>
        <v>0</v>
      </c>
      <c r="X62" s="85">
        <f t="shared" si="62"/>
        <v>0</v>
      </c>
      <c r="Y62" s="85">
        <f t="shared" si="63"/>
        <v>0</v>
      </c>
      <c r="Z62" s="85">
        <f t="shared" si="64"/>
        <v>0</v>
      </c>
      <c r="AA62" s="87">
        <f t="shared" si="65"/>
        <v>0</v>
      </c>
      <c r="AB62" s="84">
        <f t="shared" si="66"/>
        <v>0</v>
      </c>
      <c r="AC62" s="85">
        <f t="shared" si="67"/>
        <v>0</v>
      </c>
      <c r="AD62" s="89" t="e">
        <f t="shared" si="68"/>
        <v>#DIV/0!</v>
      </c>
      <c r="AE62" s="90"/>
      <c r="AF62" s="91"/>
      <c r="AG62" s="90"/>
      <c r="AH62" s="91"/>
      <c r="AI62" s="90"/>
      <c r="AJ62" s="90"/>
      <c r="AK62" s="93"/>
      <c r="AL62" s="84">
        <f t="shared" si="69"/>
        <v>0</v>
      </c>
      <c r="AM62" s="85">
        <f t="shared" si="70"/>
        <v>0</v>
      </c>
      <c r="AN62" s="89" t="e">
        <f t="shared" si="71"/>
        <v>#DIV/0!</v>
      </c>
      <c r="AO62" s="90"/>
      <c r="AP62" s="91"/>
      <c r="AQ62" s="90"/>
      <c r="AR62" s="91"/>
      <c r="AS62" s="90"/>
      <c r="AT62" s="90"/>
      <c r="AU62" s="93"/>
      <c r="AV62" s="84">
        <f t="shared" si="72"/>
        <v>0</v>
      </c>
      <c r="AW62" s="85">
        <f t="shared" si="73"/>
        <v>0</v>
      </c>
      <c r="AX62" s="89" t="e">
        <f t="shared" si="74"/>
        <v>#DIV/0!</v>
      </c>
      <c r="AY62" s="76"/>
      <c r="AZ62" s="77"/>
      <c r="BA62" s="76"/>
      <c r="BB62" s="77"/>
      <c r="BC62" s="76"/>
      <c r="BD62" s="78"/>
      <c r="BE62" s="79"/>
      <c r="BF62" s="84">
        <f t="shared" si="75"/>
        <v>0</v>
      </c>
      <c r="BG62" s="85">
        <f t="shared" si="76"/>
        <v>0</v>
      </c>
      <c r="BH62" s="89" t="e">
        <f t="shared" si="77"/>
        <v>#DIV/0!</v>
      </c>
      <c r="BI62" s="76"/>
      <c r="BJ62" s="77"/>
      <c r="BK62" s="76"/>
      <c r="BL62" s="77"/>
      <c r="BM62" s="76"/>
      <c r="BN62" s="78"/>
      <c r="BO62" s="79"/>
      <c r="BP62" s="84">
        <f t="shared" si="78"/>
        <v>0</v>
      </c>
      <c r="BQ62" s="85">
        <f t="shared" si="79"/>
        <v>0</v>
      </c>
      <c r="BR62" s="89" t="e">
        <f t="shared" si="80"/>
        <v>#DIV/0!</v>
      </c>
      <c r="BS62" s="76"/>
      <c r="BT62" s="77"/>
      <c r="BU62" s="76"/>
      <c r="BV62" s="77"/>
      <c r="BW62" s="76"/>
      <c r="BX62" s="78"/>
      <c r="BY62" s="79"/>
      <c r="BZ62" s="81" t="str">
        <f>IF(Q62&lt;&gt;'Характеристика мероприятий'!K60,"Стоимость мероприятия не соответствует НМЦК","")</f>
        <v/>
      </c>
      <c r="CA62" s="82" t="str">
        <f>IFERROR(IF((VLOOKUP($B$2,справочники!N55:S144,2,FALSE()))&lt;AD62,"Нарушен ПУС 2026 г."," "),"")</f>
        <v/>
      </c>
      <c r="CB62" s="82" t="str">
        <f>IFERROR(IF((VLOOKUP($B$2,справочники!N55:S144,3,FALSE()))&lt;AN62,"Нарушен ПУС 2027 г.",""),"")</f>
        <v/>
      </c>
      <c r="CC62" s="82" t="str">
        <f>IFERROR(IF((VLOOKUP($B$2,справочники!N55:S144,4,FALSE()))&lt;AX62,"Нарушен ПУС 2028 г.",""),"")</f>
        <v/>
      </c>
      <c r="CD62" s="82" t="str">
        <f>IFERROR(IF((VLOOKUP($B$2,справочники!N55:S144,5,FALSE()))&lt;BH62,"Нарушен ПУС 2029 г.",""),"")</f>
        <v/>
      </c>
      <c r="CE62" s="82" t="str">
        <f>IFERROR(IF((VLOOKUP($B$2,справочники!N55:S144,6,FALSE()))&lt;BR62,"Нарушен ПУС 2030 г.",""),"")</f>
        <v/>
      </c>
    </row>
    <row r="63" spans="1:83" ht="54" customHeight="1">
      <c r="A63" s="102">
        <v>55</v>
      </c>
      <c r="B63" s="61"/>
      <c r="C63" s="104"/>
      <c r="D63" s="61"/>
      <c r="E63" s="63"/>
      <c r="F63" s="64"/>
      <c r="G63" s="61"/>
      <c r="H63" s="61"/>
      <c r="I63" s="65"/>
      <c r="J63" s="61"/>
      <c r="K63" s="61"/>
      <c r="L63" s="61"/>
      <c r="M63" s="61"/>
      <c r="N63" s="83">
        <f t="shared" si="55"/>
        <v>0</v>
      </c>
      <c r="O63" s="61"/>
      <c r="P63" s="63"/>
      <c r="Q63" s="84">
        <f t="shared" si="54"/>
        <v>0</v>
      </c>
      <c r="R63" s="85">
        <f t="shared" si="56"/>
        <v>0</v>
      </c>
      <c r="S63" s="86" t="e">
        <f t="shared" si="57"/>
        <v>#DIV/0!</v>
      </c>
      <c r="T63" s="85">
        <f t="shared" si="58"/>
        <v>0</v>
      </c>
      <c r="U63" s="85">
        <f t="shared" si="59"/>
        <v>0</v>
      </c>
      <c r="V63" s="85">
        <f t="shared" si="60"/>
        <v>0</v>
      </c>
      <c r="W63" s="85">
        <f t="shared" si="61"/>
        <v>0</v>
      </c>
      <c r="X63" s="85">
        <f t="shared" si="62"/>
        <v>0</v>
      </c>
      <c r="Y63" s="85">
        <f t="shared" si="63"/>
        <v>0</v>
      </c>
      <c r="Z63" s="85">
        <f t="shared" si="64"/>
        <v>0</v>
      </c>
      <c r="AA63" s="87">
        <f t="shared" si="65"/>
        <v>0</v>
      </c>
      <c r="AB63" s="84">
        <f t="shared" si="66"/>
        <v>0</v>
      </c>
      <c r="AC63" s="85">
        <f t="shared" si="67"/>
        <v>0</v>
      </c>
      <c r="AD63" s="89" t="e">
        <f t="shared" si="68"/>
        <v>#DIV/0!</v>
      </c>
      <c r="AE63" s="90"/>
      <c r="AF63" s="91"/>
      <c r="AG63" s="90"/>
      <c r="AH63" s="91"/>
      <c r="AI63" s="90"/>
      <c r="AJ63" s="90"/>
      <c r="AK63" s="93"/>
      <c r="AL63" s="84">
        <f t="shared" si="69"/>
        <v>0</v>
      </c>
      <c r="AM63" s="85">
        <f t="shared" si="70"/>
        <v>0</v>
      </c>
      <c r="AN63" s="89" t="e">
        <f t="shared" si="71"/>
        <v>#DIV/0!</v>
      </c>
      <c r="AO63" s="90"/>
      <c r="AP63" s="91"/>
      <c r="AQ63" s="90"/>
      <c r="AR63" s="91"/>
      <c r="AS63" s="90"/>
      <c r="AT63" s="90"/>
      <c r="AU63" s="93"/>
      <c r="AV63" s="84">
        <f t="shared" si="72"/>
        <v>0</v>
      </c>
      <c r="AW63" s="85">
        <f t="shared" si="73"/>
        <v>0</v>
      </c>
      <c r="AX63" s="89" t="e">
        <f t="shared" si="74"/>
        <v>#DIV/0!</v>
      </c>
      <c r="AY63" s="76"/>
      <c r="AZ63" s="77"/>
      <c r="BA63" s="76"/>
      <c r="BB63" s="77"/>
      <c r="BC63" s="76"/>
      <c r="BD63" s="78"/>
      <c r="BE63" s="79"/>
      <c r="BF63" s="84">
        <f t="shared" si="75"/>
        <v>0</v>
      </c>
      <c r="BG63" s="85">
        <f t="shared" si="76"/>
        <v>0</v>
      </c>
      <c r="BH63" s="89" t="e">
        <f t="shared" si="77"/>
        <v>#DIV/0!</v>
      </c>
      <c r="BI63" s="76"/>
      <c r="BJ63" s="77"/>
      <c r="BK63" s="76"/>
      <c r="BL63" s="77"/>
      <c r="BM63" s="76"/>
      <c r="BN63" s="78"/>
      <c r="BO63" s="79"/>
      <c r="BP63" s="84">
        <f t="shared" si="78"/>
        <v>0</v>
      </c>
      <c r="BQ63" s="85">
        <f t="shared" si="79"/>
        <v>0</v>
      </c>
      <c r="BR63" s="89" t="e">
        <f t="shared" si="80"/>
        <v>#DIV/0!</v>
      </c>
      <c r="BS63" s="76"/>
      <c r="BT63" s="77"/>
      <c r="BU63" s="76"/>
      <c r="BV63" s="77"/>
      <c r="BW63" s="76"/>
      <c r="BX63" s="78"/>
      <c r="BY63" s="79"/>
      <c r="BZ63" s="81" t="str">
        <f>IF(Q63&lt;&gt;'Характеристика мероприятий'!K61,"Стоимость мероприятия не соответствует НМЦК","")</f>
        <v/>
      </c>
      <c r="CA63" s="82" t="str">
        <f>IFERROR(IF((VLOOKUP($B$2,справочники!N56:S145,2,FALSE()))&lt;AD63,"Нарушен ПУС 2026 г."," "),"")</f>
        <v/>
      </c>
      <c r="CB63" s="82" t="str">
        <f>IFERROR(IF((VLOOKUP($B$2,справочники!N56:S145,3,FALSE()))&lt;AN63,"Нарушен ПУС 2027 г.",""),"")</f>
        <v/>
      </c>
      <c r="CC63" s="82" t="str">
        <f>IFERROR(IF((VLOOKUP($B$2,справочники!N56:S145,4,FALSE()))&lt;AX63,"Нарушен ПУС 2028 г.",""),"")</f>
        <v/>
      </c>
      <c r="CD63" s="82" t="str">
        <f>IFERROR(IF((VLOOKUP($B$2,справочники!N56:S145,5,FALSE()))&lt;BH63,"Нарушен ПУС 2029 г.",""),"")</f>
        <v/>
      </c>
      <c r="CE63" s="82" t="str">
        <f>IFERROR(IF((VLOOKUP($B$2,справочники!N56:S145,6,FALSE()))&lt;BR63,"Нарушен ПУС 2030 г.",""),"")</f>
        <v/>
      </c>
    </row>
    <row r="64" spans="1:83" ht="54" customHeight="1">
      <c r="A64" s="102">
        <v>56</v>
      </c>
      <c r="B64" s="61"/>
      <c r="C64" s="104"/>
      <c r="D64" s="61"/>
      <c r="E64" s="63"/>
      <c r="F64" s="64"/>
      <c r="G64" s="61"/>
      <c r="H64" s="61"/>
      <c r="I64" s="65"/>
      <c r="J64" s="61"/>
      <c r="K64" s="61"/>
      <c r="L64" s="61"/>
      <c r="M64" s="61"/>
      <c r="N64" s="83">
        <f t="shared" si="55"/>
        <v>0</v>
      </c>
      <c r="O64" s="61"/>
      <c r="P64" s="63"/>
      <c r="Q64" s="84">
        <f t="shared" si="54"/>
        <v>0</v>
      </c>
      <c r="R64" s="85">
        <f t="shared" si="56"/>
        <v>0</v>
      </c>
      <c r="S64" s="86" t="e">
        <f t="shared" si="57"/>
        <v>#DIV/0!</v>
      </c>
      <c r="T64" s="85">
        <f t="shared" si="58"/>
        <v>0</v>
      </c>
      <c r="U64" s="85">
        <f t="shared" si="59"/>
        <v>0</v>
      </c>
      <c r="V64" s="85">
        <f t="shared" si="60"/>
        <v>0</v>
      </c>
      <c r="W64" s="85">
        <f t="shared" si="61"/>
        <v>0</v>
      </c>
      <c r="X64" s="85">
        <f t="shared" si="62"/>
        <v>0</v>
      </c>
      <c r="Y64" s="85">
        <f t="shared" si="63"/>
        <v>0</v>
      </c>
      <c r="Z64" s="85">
        <f t="shared" si="64"/>
        <v>0</v>
      </c>
      <c r="AA64" s="87">
        <f t="shared" si="65"/>
        <v>0</v>
      </c>
      <c r="AB64" s="84">
        <f t="shared" si="66"/>
        <v>0</v>
      </c>
      <c r="AC64" s="85">
        <f t="shared" si="67"/>
        <v>0</v>
      </c>
      <c r="AD64" s="89" t="e">
        <f t="shared" si="68"/>
        <v>#DIV/0!</v>
      </c>
      <c r="AE64" s="90"/>
      <c r="AF64" s="91"/>
      <c r="AG64" s="90"/>
      <c r="AH64" s="91"/>
      <c r="AI64" s="90"/>
      <c r="AJ64" s="90"/>
      <c r="AK64" s="93"/>
      <c r="AL64" s="84">
        <f t="shared" si="69"/>
        <v>0</v>
      </c>
      <c r="AM64" s="85">
        <f t="shared" si="70"/>
        <v>0</v>
      </c>
      <c r="AN64" s="89" t="e">
        <f t="shared" si="71"/>
        <v>#DIV/0!</v>
      </c>
      <c r="AO64" s="90"/>
      <c r="AP64" s="91"/>
      <c r="AQ64" s="90"/>
      <c r="AR64" s="91"/>
      <c r="AS64" s="90"/>
      <c r="AT64" s="90"/>
      <c r="AU64" s="93"/>
      <c r="AV64" s="84">
        <f t="shared" si="72"/>
        <v>0</v>
      </c>
      <c r="AW64" s="85">
        <f t="shared" si="73"/>
        <v>0</v>
      </c>
      <c r="AX64" s="89" t="e">
        <f t="shared" si="74"/>
        <v>#DIV/0!</v>
      </c>
      <c r="AY64" s="76"/>
      <c r="AZ64" s="77"/>
      <c r="BA64" s="76"/>
      <c r="BB64" s="77"/>
      <c r="BC64" s="76"/>
      <c r="BD64" s="78"/>
      <c r="BE64" s="79"/>
      <c r="BF64" s="84">
        <f t="shared" si="75"/>
        <v>0</v>
      </c>
      <c r="BG64" s="85">
        <f t="shared" si="76"/>
        <v>0</v>
      </c>
      <c r="BH64" s="89" t="e">
        <f t="shared" si="77"/>
        <v>#DIV/0!</v>
      </c>
      <c r="BI64" s="76"/>
      <c r="BJ64" s="77"/>
      <c r="BK64" s="76"/>
      <c r="BL64" s="77"/>
      <c r="BM64" s="76"/>
      <c r="BN64" s="78"/>
      <c r="BO64" s="79"/>
      <c r="BP64" s="84">
        <f t="shared" si="78"/>
        <v>0</v>
      </c>
      <c r="BQ64" s="85">
        <f t="shared" si="79"/>
        <v>0</v>
      </c>
      <c r="BR64" s="89" t="e">
        <f t="shared" si="80"/>
        <v>#DIV/0!</v>
      </c>
      <c r="BS64" s="76"/>
      <c r="BT64" s="77"/>
      <c r="BU64" s="76"/>
      <c r="BV64" s="77"/>
      <c r="BW64" s="76"/>
      <c r="BX64" s="78"/>
      <c r="BY64" s="79"/>
      <c r="BZ64" s="81" t="str">
        <f>IF(Q64&lt;&gt;'Характеристика мероприятий'!K62,"Стоимость мероприятия не соответствует НМЦК","")</f>
        <v/>
      </c>
      <c r="CA64" s="82" t="str">
        <f>IFERROR(IF((VLOOKUP($B$2,справочники!N57:S146,2,FALSE()))&lt;AD64,"Нарушен ПУС 2026 г."," "),"")</f>
        <v/>
      </c>
      <c r="CB64" s="82" t="str">
        <f>IFERROR(IF((VLOOKUP($B$2,справочники!N57:S146,3,FALSE()))&lt;AN64,"Нарушен ПУС 2027 г.",""),"")</f>
        <v/>
      </c>
      <c r="CC64" s="82" t="str">
        <f>IFERROR(IF((VLOOKUP($B$2,справочники!N57:S146,4,FALSE()))&lt;AX64,"Нарушен ПУС 2028 г.",""),"")</f>
        <v/>
      </c>
      <c r="CD64" s="82" t="str">
        <f>IFERROR(IF((VLOOKUP($B$2,справочники!N57:S146,5,FALSE()))&lt;BH64,"Нарушен ПУС 2029 г.",""),"")</f>
        <v/>
      </c>
      <c r="CE64" s="82" t="str">
        <f>IFERROR(IF((VLOOKUP($B$2,справочники!N57:S146,6,FALSE()))&lt;BR64,"Нарушен ПУС 2030 г.",""),"")</f>
        <v/>
      </c>
    </row>
    <row r="65" spans="1:83" ht="54" customHeight="1">
      <c r="A65" s="102">
        <v>57</v>
      </c>
      <c r="B65" s="61"/>
      <c r="C65" s="104"/>
      <c r="D65" s="61"/>
      <c r="E65" s="63"/>
      <c r="F65" s="64"/>
      <c r="G65" s="61"/>
      <c r="H65" s="61"/>
      <c r="I65" s="65"/>
      <c r="J65" s="61"/>
      <c r="K65" s="61"/>
      <c r="L65" s="61"/>
      <c r="M65" s="61"/>
      <c r="N65" s="83">
        <f t="shared" si="55"/>
        <v>0</v>
      </c>
      <c r="O65" s="61"/>
      <c r="P65" s="63"/>
      <c r="Q65" s="84">
        <f t="shared" si="54"/>
        <v>0</v>
      </c>
      <c r="R65" s="85">
        <f t="shared" si="56"/>
        <v>0</v>
      </c>
      <c r="S65" s="86" t="e">
        <f t="shared" si="57"/>
        <v>#DIV/0!</v>
      </c>
      <c r="T65" s="85">
        <f t="shared" si="58"/>
        <v>0</v>
      </c>
      <c r="U65" s="85">
        <f t="shared" si="59"/>
        <v>0</v>
      </c>
      <c r="V65" s="85">
        <f t="shared" si="60"/>
        <v>0</v>
      </c>
      <c r="W65" s="85">
        <f t="shared" si="61"/>
        <v>0</v>
      </c>
      <c r="X65" s="85">
        <f t="shared" si="62"/>
        <v>0</v>
      </c>
      <c r="Y65" s="85">
        <f t="shared" si="63"/>
        <v>0</v>
      </c>
      <c r="Z65" s="85">
        <f t="shared" si="64"/>
        <v>0</v>
      </c>
      <c r="AA65" s="87">
        <f t="shared" si="65"/>
        <v>0</v>
      </c>
      <c r="AB65" s="84">
        <f t="shared" si="66"/>
        <v>0</v>
      </c>
      <c r="AC65" s="85">
        <f t="shared" si="67"/>
        <v>0</v>
      </c>
      <c r="AD65" s="89" t="e">
        <f t="shared" si="68"/>
        <v>#DIV/0!</v>
      </c>
      <c r="AE65" s="90"/>
      <c r="AF65" s="91"/>
      <c r="AG65" s="90"/>
      <c r="AH65" s="91"/>
      <c r="AI65" s="90"/>
      <c r="AJ65" s="90"/>
      <c r="AK65" s="93"/>
      <c r="AL65" s="84">
        <f t="shared" si="69"/>
        <v>0</v>
      </c>
      <c r="AM65" s="85">
        <f t="shared" si="70"/>
        <v>0</v>
      </c>
      <c r="AN65" s="89" t="e">
        <f t="shared" si="71"/>
        <v>#DIV/0!</v>
      </c>
      <c r="AO65" s="90"/>
      <c r="AP65" s="91"/>
      <c r="AQ65" s="90"/>
      <c r="AR65" s="91"/>
      <c r="AS65" s="90"/>
      <c r="AT65" s="90"/>
      <c r="AU65" s="93"/>
      <c r="AV65" s="84">
        <f t="shared" si="72"/>
        <v>0</v>
      </c>
      <c r="AW65" s="85">
        <f t="shared" si="73"/>
        <v>0</v>
      </c>
      <c r="AX65" s="89" t="e">
        <f t="shared" si="74"/>
        <v>#DIV/0!</v>
      </c>
      <c r="AY65" s="76"/>
      <c r="AZ65" s="77"/>
      <c r="BA65" s="76"/>
      <c r="BB65" s="77"/>
      <c r="BC65" s="76"/>
      <c r="BD65" s="78"/>
      <c r="BE65" s="79"/>
      <c r="BF65" s="84">
        <f t="shared" si="75"/>
        <v>0</v>
      </c>
      <c r="BG65" s="85">
        <f t="shared" si="76"/>
        <v>0</v>
      </c>
      <c r="BH65" s="89" t="e">
        <f t="shared" si="77"/>
        <v>#DIV/0!</v>
      </c>
      <c r="BI65" s="76"/>
      <c r="BJ65" s="77"/>
      <c r="BK65" s="76"/>
      <c r="BL65" s="77"/>
      <c r="BM65" s="76"/>
      <c r="BN65" s="78"/>
      <c r="BO65" s="79"/>
      <c r="BP65" s="84">
        <f t="shared" si="78"/>
        <v>0</v>
      </c>
      <c r="BQ65" s="85">
        <f t="shared" si="79"/>
        <v>0</v>
      </c>
      <c r="BR65" s="89" t="e">
        <f t="shared" si="80"/>
        <v>#DIV/0!</v>
      </c>
      <c r="BS65" s="76"/>
      <c r="BT65" s="77"/>
      <c r="BU65" s="76"/>
      <c r="BV65" s="77"/>
      <c r="BW65" s="76"/>
      <c r="BX65" s="78"/>
      <c r="BY65" s="79"/>
      <c r="BZ65" s="81" t="str">
        <f>IF(Q65&lt;&gt;'Характеристика мероприятий'!K63,"Стоимость мероприятия не соответствует НМЦК","")</f>
        <v/>
      </c>
      <c r="CA65" s="82" t="str">
        <f>IFERROR(IF((VLOOKUP($B$2,справочники!N58:S147,2,FALSE()))&lt;AD65,"Нарушен ПУС 2026 г."," "),"")</f>
        <v/>
      </c>
      <c r="CB65" s="82" t="str">
        <f>IFERROR(IF((VLOOKUP($B$2,справочники!N58:S147,3,FALSE()))&lt;AN65,"Нарушен ПУС 2027 г.",""),"")</f>
        <v/>
      </c>
      <c r="CC65" s="82" t="str">
        <f>IFERROR(IF((VLOOKUP($B$2,справочники!N58:S147,4,FALSE()))&lt;AX65,"Нарушен ПУС 2028 г.",""),"")</f>
        <v/>
      </c>
      <c r="CD65" s="82" t="str">
        <f>IFERROR(IF((VLOOKUP($B$2,справочники!N58:S147,5,FALSE()))&lt;BH65,"Нарушен ПУС 2029 г.",""),"")</f>
        <v/>
      </c>
      <c r="CE65" s="82" t="str">
        <f>IFERROR(IF((VLOOKUP($B$2,справочники!N58:S147,6,FALSE()))&lt;BR65,"Нарушен ПУС 2030 г.",""),"")</f>
        <v/>
      </c>
    </row>
    <row r="66" spans="1:83" ht="54" customHeight="1">
      <c r="A66" s="102">
        <v>58</v>
      </c>
      <c r="B66" s="61"/>
      <c r="C66" s="104"/>
      <c r="D66" s="61"/>
      <c r="E66" s="63"/>
      <c r="F66" s="64"/>
      <c r="G66" s="61"/>
      <c r="H66" s="61"/>
      <c r="I66" s="65"/>
      <c r="J66" s="61"/>
      <c r="K66" s="61"/>
      <c r="L66" s="61"/>
      <c r="M66" s="61"/>
      <c r="N66" s="83">
        <f t="shared" si="55"/>
        <v>0</v>
      </c>
      <c r="O66" s="61"/>
      <c r="P66" s="63"/>
      <c r="Q66" s="84">
        <f t="shared" si="54"/>
        <v>0</v>
      </c>
      <c r="R66" s="85">
        <f t="shared" si="56"/>
        <v>0</v>
      </c>
      <c r="S66" s="86" t="e">
        <f t="shared" si="57"/>
        <v>#DIV/0!</v>
      </c>
      <c r="T66" s="85">
        <f t="shared" si="58"/>
        <v>0</v>
      </c>
      <c r="U66" s="85">
        <f t="shared" si="59"/>
        <v>0</v>
      </c>
      <c r="V66" s="85">
        <f t="shared" si="60"/>
        <v>0</v>
      </c>
      <c r="W66" s="85">
        <f t="shared" si="61"/>
        <v>0</v>
      </c>
      <c r="X66" s="85">
        <f t="shared" si="62"/>
        <v>0</v>
      </c>
      <c r="Y66" s="85">
        <f t="shared" si="63"/>
        <v>0</v>
      </c>
      <c r="Z66" s="85">
        <f t="shared" si="64"/>
        <v>0</v>
      </c>
      <c r="AA66" s="87">
        <f t="shared" si="65"/>
        <v>0</v>
      </c>
      <c r="AB66" s="84">
        <f t="shared" si="66"/>
        <v>0</v>
      </c>
      <c r="AC66" s="85">
        <f t="shared" si="67"/>
        <v>0</v>
      </c>
      <c r="AD66" s="89" t="e">
        <f t="shared" si="68"/>
        <v>#DIV/0!</v>
      </c>
      <c r="AE66" s="90"/>
      <c r="AF66" s="91"/>
      <c r="AG66" s="90"/>
      <c r="AH66" s="91"/>
      <c r="AI66" s="90"/>
      <c r="AJ66" s="90"/>
      <c r="AK66" s="93"/>
      <c r="AL66" s="84">
        <f t="shared" si="69"/>
        <v>0</v>
      </c>
      <c r="AM66" s="85">
        <f t="shared" si="70"/>
        <v>0</v>
      </c>
      <c r="AN66" s="89" t="e">
        <f t="shared" si="71"/>
        <v>#DIV/0!</v>
      </c>
      <c r="AO66" s="90"/>
      <c r="AP66" s="91"/>
      <c r="AQ66" s="90"/>
      <c r="AR66" s="91"/>
      <c r="AS66" s="90"/>
      <c r="AT66" s="90"/>
      <c r="AU66" s="93"/>
      <c r="AV66" s="84">
        <f t="shared" si="72"/>
        <v>0</v>
      </c>
      <c r="AW66" s="85">
        <f t="shared" si="73"/>
        <v>0</v>
      </c>
      <c r="AX66" s="89" t="e">
        <f t="shared" si="74"/>
        <v>#DIV/0!</v>
      </c>
      <c r="AY66" s="76"/>
      <c r="AZ66" s="77"/>
      <c r="BA66" s="76"/>
      <c r="BB66" s="77"/>
      <c r="BC66" s="76"/>
      <c r="BD66" s="78"/>
      <c r="BE66" s="79"/>
      <c r="BF66" s="84">
        <f t="shared" si="75"/>
        <v>0</v>
      </c>
      <c r="BG66" s="85">
        <f t="shared" si="76"/>
        <v>0</v>
      </c>
      <c r="BH66" s="89" t="e">
        <f t="shared" si="77"/>
        <v>#DIV/0!</v>
      </c>
      <c r="BI66" s="76"/>
      <c r="BJ66" s="77"/>
      <c r="BK66" s="76"/>
      <c r="BL66" s="77"/>
      <c r="BM66" s="76"/>
      <c r="BN66" s="78"/>
      <c r="BO66" s="79"/>
      <c r="BP66" s="84">
        <f t="shared" si="78"/>
        <v>0</v>
      </c>
      <c r="BQ66" s="85">
        <f t="shared" si="79"/>
        <v>0</v>
      </c>
      <c r="BR66" s="89" t="e">
        <f t="shared" si="80"/>
        <v>#DIV/0!</v>
      </c>
      <c r="BS66" s="76"/>
      <c r="BT66" s="77"/>
      <c r="BU66" s="76"/>
      <c r="BV66" s="77"/>
      <c r="BW66" s="76"/>
      <c r="BX66" s="78"/>
      <c r="BY66" s="79"/>
      <c r="BZ66" s="81" t="str">
        <f>IF(Q66&lt;&gt;'Характеристика мероприятий'!K64,"Стоимость мероприятия не соответствует НМЦК","")</f>
        <v/>
      </c>
      <c r="CA66" s="82" t="str">
        <f>IFERROR(IF((VLOOKUP($B$2,справочники!N59:S148,2,FALSE()))&lt;AD66,"Нарушен ПУС 2026 г."," "),"")</f>
        <v/>
      </c>
      <c r="CB66" s="82" t="str">
        <f>IFERROR(IF((VLOOKUP($B$2,справочники!N59:S148,3,FALSE()))&lt;AN66,"Нарушен ПУС 2027 г.",""),"")</f>
        <v/>
      </c>
      <c r="CC66" s="82" t="str">
        <f>IFERROR(IF((VLOOKUP($B$2,справочники!N59:S148,4,FALSE()))&lt;AX66,"Нарушен ПУС 2028 г.",""),"")</f>
        <v/>
      </c>
      <c r="CD66" s="82" t="str">
        <f>IFERROR(IF((VLOOKUP($B$2,справочники!N59:S148,5,FALSE()))&lt;BH66,"Нарушен ПУС 2029 г.",""),"")</f>
        <v/>
      </c>
      <c r="CE66" s="82" t="str">
        <f>IFERROR(IF((VLOOKUP($B$2,справочники!N59:S148,6,FALSE()))&lt;BR66,"Нарушен ПУС 2030 г.",""),"")</f>
        <v/>
      </c>
    </row>
    <row r="67" spans="1:83" ht="54" customHeight="1">
      <c r="A67" s="102">
        <v>59</v>
      </c>
      <c r="B67" s="61"/>
      <c r="C67" s="104"/>
      <c r="D67" s="61"/>
      <c r="E67" s="63"/>
      <c r="F67" s="64"/>
      <c r="G67" s="61"/>
      <c r="H67" s="61"/>
      <c r="I67" s="65"/>
      <c r="J67" s="61"/>
      <c r="K67" s="61"/>
      <c r="L67" s="61"/>
      <c r="M67" s="61"/>
      <c r="N67" s="83">
        <f t="shared" si="55"/>
        <v>0</v>
      </c>
      <c r="O67" s="61"/>
      <c r="P67" s="63"/>
      <c r="Q67" s="84">
        <f t="shared" si="54"/>
        <v>0</v>
      </c>
      <c r="R67" s="85">
        <f t="shared" si="56"/>
        <v>0</v>
      </c>
      <c r="S67" s="86" t="e">
        <f t="shared" si="57"/>
        <v>#DIV/0!</v>
      </c>
      <c r="T67" s="85">
        <f t="shared" si="58"/>
        <v>0</v>
      </c>
      <c r="U67" s="85">
        <f t="shared" si="59"/>
        <v>0</v>
      </c>
      <c r="V67" s="85">
        <f t="shared" si="60"/>
        <v>0</v>
      </c>
      <c r="W67" s="85">
        <f t="shared" si="61"/>
        <v>0</v>
      </c>
      <c r="X67" s="85">
        <f t="shared" si="62"/>
        <v>0</v>
      </c>
      <c r="Y67" s="85">
        <f t="shared" si="63"/>
        <v>0</v>
      </c>
      <c r="Z67" s="85">
        <f t="shared" si="64"/>
        <v>0</v>
      </c>
      <c r="AA67" s="87">
        <f t="shared" si="65"/>
        <v>0</v>
      </c>
      <c r="AB67" s="84">
        <f t="shared" si="66"/>
        <v>0</v>
      </c>
      <c r="AC67" s="85">
        <f t="shared" si="67"/>
        <v>0</v>
      </c>
      <c r="AD67" s="89" t="e">
        <f t="shared" si="68"/>
        <v>#DIV/0!</v>
      </c>
      <c r="AE67" s="90"/>
      <c r="AF67" s="91"/>
      <c r="AG67" s="90"/>
      <c r="AH67" s="91"/>
      <c r="AI67" s="90"/>
      <c r="AJ67" s="90"/>
      <c r="AK67" s="93"/>
      <c r="AL67" s="84">
        <f t="shared" si="69"/>
        <v>0</v>
      </c>
      <c r="AM67" s="85">
        <f t="shared" si="70"/>
        <v>0</v>
      </c>
      <c r="AN67" s="89" t="e">
        <f t="shared" si="71"/>
        <v>#DIV/0!</v>
      </c>
      <c r="AO67" s="90"/>
      <c r="AP67" s="91"/>
      <c r="AQ67" s="90"/>
      <c r="AR67" s="91"/>
      <c r="AS67" s="90"/>
      <c r="AT67" s="90"/>
      <c r="AU67" s="93"/>
      <c r="AV67" s="84">
        <f t="shared" si="72"/>
        <v>0</v>
      </c>
      <c r="AW67" s="85">
        <f t="shared" si="73"/>
        <v>0</v>
      </c>
      <c r="AX67" s="89" t="e">
        <f t="shared" si="74"/>
        <v>#DIV/0!</v>
      </c>
      <c r="AY67" s="76"/>
      <c r="AZ67" s="77"/>
      <c r="BA67" s="76"/>
      <c r="BB67" s="77"/>
      <c r="BC67" s="76"/>
      <c r="BD67" s="78"/>
      <c r="BE67" s="79"/>
      <c r="BF67" s="84">
        <f t="shared" si="75"/>
        <v>0</v>
      </c>
      <c r="BG67" s="85">
        <f t="shared" si="76"/>
        <v>0</v>
      </c>
      <c r="BH67" s="89" t="e">
        <f t="shared" si="77"/>
        <v>#DIV/0!</v>
      </c>
      <c r="BI67" s="76"/>
      <c r="BJ67" s="77"/>
      <c r="BK67" s="76"/>
      <c r="BL67" s="77"/>
      <c r="BM67" s="76"/>
      <c r="BN67" s="78"/>
      <c r="BO67" s="79"/>
      <c r="BP67" s="84">
        <f t="shared" si="78"/>
        <v>0</v>
      </c>
      <c r="BQ67" s="85">
        <f t="shared" si="79"/>
        <v>0</v>
      </c>
      <c r="BR67" s="89" t="e">
        <f t="shared" si="80"/>
        <v>#DIV/0!</v>
      </c>
      <c r="BS67" s="76"/>
      <c r="BT67" s="77"/>
      <c r="BU67" s="76"/>
      <c r="BV67" s="77"/>
      <c r="BW67" s="76"/>
      <c r="BX67" s="78"/>
      <c r="BY67" s="79"/>
      <c r="BZ67" s="81" t="str">
        <f>IF(Q67&lt;&gt;'Характеристика мероприятий'!K65,"Стоимость мероприятия не соответствует НМЦК","")</f>
        <v/>
      </c>
      <c r="CA67" s="82" t="str">
        <f>IFERROR(IF((VLOOKUP($B$2,справочники!N60:S149,2,FALSE()))&lt;AD67,"Нарушен ПУС 2026 г."," "),"")</f>
        <v/>
      </c>
      <c r="CB67" s="82" t="str">
        <f>IFERROR(IF((VLOOKUP($B$2,справочники!N60:S149,3,FALSE()))&lt;AN67,"Нарушен ПУС 2027 г.",""),"")</f>
        <v/>
      </c>
      <c r="CC67" s="82" t="str">
        <f>IFERROR(IF((VLOOKUP($B$2,справочники!N60:S149,4,FALSE()))&lt;AX67,"Нарушен ПУС 2028 г.",""),"")</f>
        <v/>
      </c>
      <c r="CD67" s="82" t="str">
        <f>IFERROR(IF((VLOOKUP($B$2,справочники!N60:S149,5,FALSE()))&lt;BH67,"Нарушен ПУС 2029 г.",""),"")</f>
        <v/>
      </c>
      <c r="CE67" s="82" t="str">
        <f>IFERROR(IF((VLOOKUP($B$2,справочники!N60:S149,6,FALSE()))&lt;BR67,"Нарушен ПУС 2030 г.",""),"")</f>
        <v/>
      </c>
    </row>
    <row r="68" spans="1:83" ht="54" customHeight="1">
      <c r="A68" s="102">
        <v>60</v>
      </c>
      <c r="B68" s="61"/>
      <c r="C68" s="104"/>
      <c r="D68" s="61"/>
      <c r="E68" s="63"/>
      <c r="F68" s="64"/>
      <c r="G68" s="61"/>
      <c r="H68" s="61"/>
      <c r="I68" s="65"/>
      <c r="J68" s="61"/>
      <c r="K68" s="61"/>
      <c r="L68" s="61"/>
      <c r="M68" s="61"/>
      <c r="N68" s="83">
        <f t="shared" si="55"/>
        <v>0</v>
      </c>
      <c r="O68" s="61"/>
      <c r="P68" s="63"/>
      <c r="Q68" s="84">
        <f t="shared" si="54"/>
        <v>0</v>
      </c>
      <c r="R68" s="85">
        <f t="shared" si="56"/>
        <v>0</v>
      </c>
      <c r="S68" s="86" t="e">
        <f t="shared" si="57"/>
        <v>#DIV/0!</v>
      </c>
      <c r="T68" s="85">
        <f t="shared" si="58"/>
        <v>0</v>
      </c>
      <c r="U68" s="85">
        <f t="shared" si="59"/>
        <v>0</v>
      </c>
      <c r="V68" s="85">
        <f t="shared" si="60"/>
        <v>0</v>
      </c>
      <c r="W68" s="85">
        <f t="shared" si="61"/>
        <v>0</v>
      </c>
      <c r="X68" s="85">
        <f t="shared" si="62"/>
        <v>0</v>
      </c>
      <c r="Y68" s="85">
        <f t="shared" si="63"/>
        <v>0</v>
      </c>
      <c r="Z68" s="85">
        <f t="shared" si="64"/>
        <v>0</v>
      </c>
      <c r="AA68" s="87">
        <f t="shared" si="65"/>
        <v>0</v>
      </c>
      <c r="AB68" s="84">
        <f t="shared" si="66"/>
        <v>0</v>
      </c>
      <c r="AC68" s="85">
        <f t="shared" si="67"/>
        <v>0</v>
      </c>
      <c r="AD68" s="89" t="e">
        <f t="shared" si="68"/>
        <v>#DIV/0!</v>
      </c>
      <c r="AE68" s="90"/>
      <c r="AF68" s="91"/>
      <c r="AG68" s="90"/>
      <c r="AH68" s="91"/>
      <c r="AI68" s="90"/>
      <c r="AJ68" s="90"/>
      <c r="AK68" s="93"/>
      <c r="AL68" s="84">
        <f t="shared" si="69"/>
        <v>0</v>
      </c>
      <c r="AM68" s="85">
        <f t="shared" si="70"/>
        <v>0</v>
      </c>
      <c r="AN68" s="89" t="e">
        <f t="shared" si="71"/>
        <v>#DIV/0!</v>
      </c>
      <c r="AO68" s="90"/>
      <c r="AP68" s="91"/>
      <c r="AQ68" s="90"/>
      <c r="AR68" s="91"/>
      <c r="AS68" s="90"/>
      <c r="AT68" s="90"/>
      <c r="AU68" s="93"/>
      <c r="AV68" s="84">
        <f t="shared" si="72"/>
        <v>0</v>
      </c>
      <c r="AW68" s="85">
        <f t="shared" si="73"/>
        <v>0</v>
      </c>
      <c r="AX68" s="89" t="e">
        <f t="shared" si="74"/>
        <v>#DIV/0!</v>
      </c>
      <c r="AY68" s="76"/>
      <c r="AZ68" s="77"/>
      <c r="BA68" s="76"/>
      <c r="BB68" s="77"/>
      <c r="BC68" s="76"/>
      <c r="BD68" s="78"/>
      <c r="BE68" s="79"/>
      <c r="BF68" s="84">
        <f t="shared" si="75"/>
        <v>0</v>
      </c>
      <c r="BG68" s="85">
        <f t="shared" si="76"/>
        <v>0</v>
      </c>
      <c r="BH68" s="89" t="e">
        <f t="shared" si="77"/>
        <v>#DIV/0!</v>
      </c>
      <c r="BI68" s="76"/>
      <c r="BJ68" s="77"/>
      <c r="BK68" s="76"/>
      <c r="BL68" s="77"/>
      <c r="BM68" s="76"/>
      <c r="BN68" s="78"/>
      <c r="BO68" s="79"/>
      <c r="BP68" s="84">
        <f t="shared" si="78"/>
        <v>0</v>
      </c>
      <c r="BQ68" s="85">
        <f t="shared" si="79"/>
        <v>0</v>
      </c>
      <c r="BR68" s="89" t="e">
        <f t="shared" si="80"/>
        <v>#DIV/0!</v>
      </c>
      <c r="BS68" s="76"/>
      <c r="BT68" s="77"/>
      <c r="BU68" s="76"/>
      <c r="BV68" s="77"/>
      <c r="BW68" s="76"/>
      <c r="BX68" s="78"/>
      <c r="BY68" s="79"/>
      <c r="BZ68" s="81" t="str">
        <f>IF(Q68&lt;&gt;'Характеристика мероприятий'!K66,"Стоимость мероприятия не соответствует НМЦК","")</f>
        <v/>
      </c>
      <c r="CA68" s="82" t="str">
        <f>IFERROR(IF((VLOOKUP($B$2,справочники!N61:S150,2,FALSE()))&lt;AD68,"Нарушен ПУС 2026 г."," "),"")</f>
        <v/>
      </c>
      <c r="CB68" s="82" t="str">
        <f>IFERROR(IF((VLOOKUP($B$2,справочники!N61:S150,3,FALSE()))&lt;AN68,"Нарушен ПУС 2027 г.",""),"")</f>
        <v/>
      </c>
      <c r="CC68" s="82" t="str">
        <f>IFERROR(IF((VLOOKUP($B$2,справочники!N61:S150,4,FALSE()))&lt;AX68,"Нарушен ПУС 2028 г.",""),"")</f>
        <v/>
      </c>
      <c r="CD68" s="82" t="str">
        <f>IFERROR(IF((VLOOKUP($B$2,справочники!N61:S150,5,FALSE()))&lt;BH68,"Нарушен ПУС 2029 г.",""),"")</f>
        <v/>
      </c>
      <c r="CE68" s="82" t="str">
        <f>IFERROR(IF((VLOOKUP($B$2,справочники!N61:S150,6,FALSE()))&lt;BR68,"Нарушен ПУС 2030 г.",""),"")</f>
        <v/>
      </c>
    </row>
    <row r="69" spans="1:83" ht="54" customHeight="1">
      <c r="A69" s="102">
        <v>61</v>
      </c>
      <c r="B69" s="61"/>
      <c r="C69" s="104"/>
      <c r="D69" s="61"/>
      <c r="E69" s="63"/>
      <c r="F69" s="64"/>
      <c r="G69" s="61"/>
      <c r="H69" s="61"/>
      <c r="I69" s="65"/>
      <c r="J69" s="61"/>
      <c r="K69" s="61"/>
      <c r="L69" s="61"/>
      <c r="M69" s="61"/>
      <c r="N69" s="83">
        <f t="shared" si="55"/>
        <v>0</v>
      </c>
      <c r="O69" s="61"/>
      <c r="P69" s="63"/>
      <c r="Q69" s="84">
        <f t="shared" si="54"/>
        <v>0</v>
      </c>
      <c r="R69" s="85">
        <f t="shared" si="56"/>
        <v>0</v>
      </c>
      <c r="S69" s="86" t="e">
        <f t="shared" si="57"/>
        <v>#DIV/0!</v>
      </c>
      <c r="T69" s="85">
        <f t="shared" si="58"/>
        <v>0</v>
      </c>
      <c r="U69" s="85">
        <f t="shared" si="59"/>
        <v>0</v>
      </c>
      <c r="V69" s="85">
        <f t="shared" si="60"/>
        <v>0</v>
      </c>
      <c r="W69" s="85">
        <f t="shared" si="61"/>
        <v>0</v>
      </c>
      <c r="X69" s="85">
        <f t="shared" si="62"/>
        <v>0</v>
      </c>
      <c r="Y69" s="85">
        <f t="shared" si="63"/>
        <v>0</v>
      </c>
      <c r="Z69" s="85">
        <f t="shared" si="64"/>
        <v>0</v>
      </c>
      <c r="AA69" s="87">
        <f t="shared" si="65"/>
        <v>0</v>
      </c>
      <c r="AB69" s="84">
        <f t="shared" si="66"/>
        <v>0</v>
      </c>
      <c r="AC69" s="85">
        <f t="shared" si="67"/>
        <v>0</v>
      </c>
      <c r="AD69" s="89" t="e">
        <f t="shared" si="68"/>
        <v>#DIV/0!</v>
      </c>
      <c r="AE69" s="90"/>
      <c r="AF69" s="91"/>
      <c r="AG69" s="90"/>
      <c r="AH69" s="91"/>
      <c r="AI69" s="90"/>
      <c r="AJ69" s="90"/>
      <c r="AK69" s="93"/>
      <c r="AL69" s="84">
        <f t="shared" si="69"/>
        <v>0</v>
      </c>
      <c r="AM69" s="85">
        <f t="shared" si="70"/>
        <v>0</v>
      </c>
      <c r="AN69" s="89" t="e">
        <f t="shared" si="71"/>
        <v>#DIV/0!</v>
      </c>
      <c r="AO69" s="90"/>
      <c r="AP69" s="91"/>
      <c r="AQ69" s="90"/>
      <c r="AR69" s="91"/>
      <c r="AS69" s="90"/>
      <c r="AT69" s="90"/>
      <c r="AU69" s="93"/>
      <c r="AV69" s="84">
        <f t="shared" si="72"/>
        <v>0</v>
      </c>
      <c r="AW69" s="85">
        <f t="shared" si="73"/>
        <v>0</v>
      </c>
      <c r="AX69" s="89" t="e">
        <f t="shared" si="74"/>
        <v>#DIV/0!</v>
      </c>
      <c r="AY69" s="76"/>
      <c r="AZ69" s="77"/>
      <c r="BA69" s="76"/>
      <c r="BB69" s="77"/>
      <c r="BC69" s="76"/>
      <c r="BD69" s="78"/>
      <c r="BE69" s="79"/>
      <c r="BF69" s="84">
        <f t="shared" si="75"/>
        <v>0</v>
      </c>
      <c r="BG69" s="85">
        <f t="shared" si="76"/>
        <v>0</v>
      </c>
      <c r="BH69" s="89" t="e">
        <f t="shared" si="77"/>
        <v>#DIV/0!</v>
      </c>
      <c r="BI69" s="76"/>
      <c r="BJ69" s="77"/>
      <c r="BK69" s="76"/>
      <c r="BL69" s="77"/>
      <c r="BM69" s="76"/>
      <c r="BN69" s="78"/>
      <c r="BO69" s="79"/>
      <c r="BP69" s="84">
        <f t="shared" si="78"/>
        <v>0</v>
      </c>
      <c r="BQ69" s="85">
        <f t="shared" si="79"/>
        <v>0</v>
      </c>
      <c r="BR69" s="89" t="e">
        <f t="shared" si="80"/>
        <v>#DIV/0!</v>
      </c>
      <c r="BS69" s="76"/>
      <c r="BT69" s="77"/>
      <c r="BU69" s="76"/>
      <c r="BV69" s="77"/>
      <c r="BW69" s="76"/>
      <c r="BX69" s="78"/>
      <c r="BY69" s="79"/>
      <c r="BZ69" s="81" t="str">
        <f>IF(Q69&lt;&gt;'Характеристика мероприятий'!K67,"Стоимость мероприятия не соответствует НМЦК","")</f>
        <v/>
      </c>
      <c r="CA69" s="82" t="str">
        <f>IFERROR(IF((VLOOKUP($B$2,справочники!N62:S151,2,FALSE()))&lt;AD69,"Нарушен ПУС 2026 г."," "),"")</f>
        <v/>
      </c>
      <c r="CB69" s="82" t="str">
        <f>IFERROR(IF((VLOOKUP($B$2,справочники!N62:S151,3,FALSE()))&lt;AN69,"Нарушен ПУС 2027 г.",""),"")</f>
        <v/>
      </c>
      <c r="CC69" s="82" t="str">
        <f>IFERROR(IF((VLOOKUP($B$2,справочники!N62:S151,4,FALSE()))&lt;AX69,"Нарушен ПУС 2028 г.",""),"")</f>
        <v/>
      </c>
      <c r="CD69" s="82" t="str">
        <f>IFERROR(IF((VLOOKUP($B$2,справочники!N62:S151,5,FALSE()))&lt;BH69,"Нарушен ПУС 2029 г.",""),"")</f>
        <v/>
      </c>
      <c r="CE69" s="82" t="str">
        <f>IFERROR(IF((VLOOKUP($B$2,справочники!N62:S151,6,FALSE()))&lt;BR69,"Нарушен ПУС 2030 г.",""),"")</f>
        <v/>
      </c>
    </row>
    <row r="70" spans="1:83" ht="54" customHeight="1">
      <c r="A70" s="102">
        <v>62</v>
      </c>
      <c r="B70" s="61"/>
      <c r="C70" s="104"/>
      <c r="D70" s="61"/>
      <c r="E70" s="63"/>
      <c r="F70" s="64"/>
      <c r="G70" s="61"/>
      <c r="H70" s="61"/>
      <c r="I70" s="65"/>
      <c r="J70" s="61"/>
      <c r="K70" s="61"/>
      <c r="L70" s="61"/>
      <c r="M70" s="61"/>
      <c r="N70" s="83">
        <f t="shared" si="55"/>
        <v>0</v>
      </c>
      <c r="O70" s="61"/>
      <c r="P70" s="63"/>
      <c r="Q70" s="84">
        <f t="shared" si="54"/>
        <v>0</v>
      </c>
      <c r="R70" s="85">
        <f t="shared" si="56"/>
        <v>0</v>
      </c>
      <c r="S70" s="86" t="e">
        <f t="shared" si="57"/>
        <v>#DIV/0!</v>
      </c>
      <c r="T70" s="85">
        <f t="shared" si="58"/>
        <v>0</v>
      </c>
      <c r="U70" s="85">
        <f t="shared" si="59"/>
        <v>0</v>
      </c>
      <c r="V70" s="85">
        <f t="shared" si="60"/>
        <v>0</v>
      </c>
      <c r="W70" s="85">
        <f t="shared" si="61"/>
        <v>0</v>
      </c>
      <c r="X70" s="85">
        <f t="shared" si="62"/>
        <v>0</v>
      </c>
      <c r="Y70" s="85">
        <f t="shared" si="63"/>
        <v>0</v>
      </c>
      <c r="Z70" s="85">
        <f t="shared" si="64"/>
        <v>0</v>
      </c>
      <c r="AA70" s="87">
        <f t="shared" si="65"/>
        <v>0</v>
      </c>
      <c r="AB70" s="84">
        <f t="shared" si="66"/>
        <v>0</v>
      </c>
      <c r="AC70" s="85">
        <f t="shared" si="67"/>
        <v>0</v>
      </c>
      <c r="AD70" s="89" t="e">
        <f t="shared" si="68"/>
        <v>#DIV/0!</v>
      </c>
      <c r="AE70" s="90"/>
      <c r="AF70" s="91"/>
      <c r="AG70" s="90"/>
      <c r="AH70" s="91"/>
      <c r="AI70" s="90"/>
      <c r="AJ70" s="90"/>
      <c r="AK70" s="93"/>
      <c r="AL70" s="84">
        <f t="shared" si="69"/>
        <v>0</v>
      </c>
      <c r="AM70" s="85">
        <f t="shared" si="70"/>
        <v>0</v>
      </c>
      <c r="AN70" s="89" t="e">
        <f t="shared" si="71"/>
        <v>#DIV/0!</v>
      </c>
      <c r="AO70" s="90"/>
      <c r="AP70" s="91"/>
      <c r="AQ70" s="90"/>
      <c r="AR70" s="91"/>
      <c r="AS70" s="90"/>
      <c r="AT70" s="90"/>
      <c r="AU70" s="93"/>
      <c r="AV70" s="84">
        <f t="shared" si="72"/>
        <v>0</v>
      </c>
      <c r="AW70" s="85">
        <f t="shared" si="73"/>
        <v>0</v>
      </c>
      <c r="AX70" s="89" t="e">
        <f t="shared" si="74"/>
        <v>#DIV/0!</v>
      </c>
      <c r="AY70" s="76"/>
      <c r="AZ70" s="77"/>
      <c r="BA70" s="76"/>
      <c r="BB70" s="77"/>
      <c r="BC70" s="76"/>
      <c r="BD70" s="78"/>
      <c r="BE70" s="79"/>
      <c r="BF70" s="84">
        <f t="shared" si="75"/>
        <v>0</v>
      </c>
      <c r="BG70" s="85">
        <f t="shared" si="76"/>
        <v>0</v>
      </c>
      <c r="BH70" s="89" t="e">
        <f t="shared" si="77"/>
        <v>#DIV/0!</v>
      </c>
      <c r="BI70" s="76"/>
      <c r="BJ70" s="77"/>
      <c r="BK70" s="76"/>
      <c r="BL70" s="77"/>
      <c r="BM70" s="76"/>
      <c r="BN70" s="78"/>
      <c r="BO70" s="79"/>
      <c r="BP70" s="84">
        <f t="shared" si="78"/>
        <v>0</v>
      </c>
      <c r="BQ70" s="85">
        <f t="shared" si="79"/>
        <v>0</v>
      </c>
      <c r="BR70" s="89" t="e">
        <f t="shared" si="80"/>
        <v>#DIV/0!</v>
      </c>
      <c r="BS70" s="76"/>
      <c r="BT70" s="77"/>
      <c r="BU70" s="76"/>
      <c r="BV70" s="77"/>
      <c r="BW70" s="76"/>
      <c r="BX70" s="78"/>
      <c r="BY70" s="79"/>
      <c r="BZ70" s="81" t="str">
        <f>IF(Q70&lt;&gt;'Характеристика мероприятий'!K68,"Стоимость мероприятия не соответствует НМЦК","")</f>
        <v/>
      </c>
      <c r="CA70" s="82" t="str">
        <f>IFERROR(IF((VLOOKUP($B$2,справочники!N63:S152,2,FALSE()))&lt;AD70,"Нарушен ПУС 2026 г."," "),"")</f>
        <v/>
      </c>
      <c r="CB70" s="82" t="str">
        <f>IFERROR(IF((VLOOKUP($B$2,справочники!N63:S152,3,FALSE()))&lt;AN70,"Нарушен ПУС 2027 г.",""),"")</f>
        <v/>
      </c>
      <c r="CC70" s="82" t="str">
        <f>IFERROR(IF((VLOOKUP($B$2,справочники!N63:S152,4,FALSE()))&lt;AX70,"Нарушен ПУС 2028 г.",""),"")</f>
        <v/>
      </c>
      <c r="CD70" s="82" t="str">
        <f>IFERROR(IF((VLOOKUP($B$2,справочники!N63:S152,5,FALSE()))&lt;BH70,"Нарушен ПУС 2029 г.",""),"")</f>
        <v/>
      </c>
      <c r="CE70" s="82" t="str">
        <f>IFERROR(IF((VLOOKUP($B$2,справочники!N63:S152,6,FALSE()))&lt;BR70,"Нарушен ПУС 2030 г.",""),"")</f>
        <v/>
      </c>
    </row>
    <row r="71" spans="1:83" ht="54" customHeight="1">
      <c r="A71" s="102">
        <v>63</v>
      </c>
      <c r="B71" s="61"/>
      <c r="C71" s="104"/>
      <c r="D71" s="61"/>
      <c r="E71" s="63"/>
      <c r="F71" s="64"/>
      <c r="G71" s="61"/>
      <c r="H71" s="61"/>
      <c r="I71" s="65"/>
      <c r="J71" s="61"/>
      <c r="K71" s="61"/>
      <c r="L71" s="61"/>
      <c r="M71" s="61"/>
      <c r="N71" s="83">
        <f t="shared" si="55"/>
        <v>0</v>
      </c>
      <c r="O71" s="61"/>
      <c r="P71" s="63"/>
      <c r="Q71" s="84">
        <f t="shared" si="54"/>
        <v>0</v>
      </c>
      <c r="R71" s="85">
        <f t="shared" si="56"/>
        <v>0</v>
      </c>
      <c r="S71" s="86" t="e">
        <f t="shared" si="57"/>
        <v>#DIV/0!</v>
      </c>
      <c r="T71" s="85">
        <f t="shared" si="58"/>
        <v>0</v>
      </c>
      <c r="U71" s="85">
        <f t="shared" si="59"/>
        <v>0</v>
      </c>
      <c r="V71" s="85">
        <f t="shared" si="60"/>
        <v>0</v>
      </c>
      <c r="W71" s="85">
        <f t="shared" si="61"/>
        <v>0</v>
      </c>
      <c r="X71" s="85">
        <f t="shared" si="62"/>
        <v>0</v>
      </c>
      <c r="Y71" s="85">
        <f t="shared" si="63"/>
        <v>0</v>
      </c>
      <c r="Z71" s="85">
        <f t="shared" si="64"/>
        <v>0</v>
      </c>
      <c r="AA71" s="87">
        <f t="shared" si="65"/>
        <v>0</v>
      </c>
      <c r="AB71" s="84">
        <f t="shared" si="66"/>
        <v>0</v>
      </c>
      <c r="AC71" s="85">
        <f t="shared" si="67"/>
        <v>0</v>
      </c>
      <c r="AD71" s="89" t="e">
        <f t="shared" si="68"/>
        <v>#DIV/0!</v>
      </c>
      <c r="AE71" s="90"/>
      <c r="AF71" s="91"/>
      <c r="AG71" s="90"/>
      <c r="AH71" s="91"/>
      <c r="AI71" s="90"/>
      <c r="AJ71" s="90"/>
      <c r="AK71" s="93"/>
      <c r="AL71" s="84">
        <f t="shared" si="69"/>
        <v>0</v>
      </c>
      <c r="AM71" s="85">
        <f t="shared" si="70"/>
        <v>0</v>
      </c>
      <c r="AN71" s="89" t="e">
        <f t="shared" si="71"/>
        <v>#DIV/0!</v>
      </c>
      <c r="AO71" s="90"/>
      <c r="AP71" s="91"/>
      <c r="AQ71" s="90"/>
      <c r="AR71" s="91"/>
      <c r="AS71" s="90"/>
      <c r="AT71" s="90"/>
      <c r="AU71" s="93"/>
      <c r="AV71" s="84">
        <f t="shared" si="72"/>
        <v>0</v>
      </c>
      <c r="AW71" s="85">
        <f t="shared" si="73"/>
        <v>0</v>
      </c>
      <c r="AX71" s="89" t="e">
        <f t="shared" si="74"/>
        <v>#DIV/0!</v>
      </c>
      <c r="AY71" s="76"/>
      <c r="AZ71" s="77"/>
      <c r="BA71" s="76"/>
      <c r="BB71" s="77"/>
      <c r="BC71" s="76"/>
      <c r="BD71" s="78"/>
      <c r="BE71" s="79"/>
      <c r="BF71" s="84">
        <f t="shared" si="75"/>
        <v>0</v>
      </c>
      <c r="BG71" s="85">
        <f t="shared" si="76"/>
        <v>0</v>
      </c>
      <c r="BH71" s="89" t="e">
        <f t="shared" si="77"/>
        <v>#DIV/0!</v>
      </c>
      <c r="BI71" s="76"/>
      <c r="BJ71" s="77"/>
      <c r="BK71" s="76"/>
      <c r="BL71" s="77"/>
      <c r="BM71" s="76"/>
      <c r="BN71" s="78"/>
      <c r="BO71" s="79"/>
      <c r="BP71" s="84">
        <f t="shared" si="78"/>
        <v>0</v>
      </c>
      <c r="BQ71" s="85">
        <f t="shared" si="79"/>
        <v>0</v>
      </c>
      <c r="BR71" s="89" t="e">
        <f t="shared" si="80"/>
        <v>#DIV/0!</v>
      </c>
      <c r="BS71" s="76"/>
      <c r="BT71" s="77"/>
      <c r="BU71" s="76"/>
      <c r="BV71" s="77"/>
      <c r="BW71" s="76"/>
      <c r="BX71" s="78"/>
      <c r="BY71" s="79"/>
      <c r="BZ71" s="81" t="str">
        <f>IF(Q71&lt;&gt;'Характеристика мероприятий'!K69,"Стоимость мероприятия не соответствует НМЦК","")</f>
        <v/>
      </c>
      <c r="CA71" s="82" t="str">
        <f>IFERROR(IF((VLOOKUP($B$2,справочники!N64:S153,2,FALSE()))&lt;AD71,"Нарушен ПУС 2026 г."," "),"")</f>
        <v/>
      </c>
      <c r="CB71" s="82" t="str">
        <f>IFERROR(IF((VLOOKUP($B$2,справочники!N64:S153,3,FALSE()))&lt;AN71,"Нарушен ПУС 2027 г.",""),"")</f>
        <v/>
      </c>
      <c r="CC71" s="82" t="str">
        <f>IFERROR(IF((VLOOKUP($B$2,справочники!N64:S153,4,FALSE()))&lt;AX71,"Нарушен ПУС 2028 г.",""),"")</f>
        <v/>
      </c>
      <c r="CD71" s="82" t="str">
        <f>IFERROR(IF((VLOOKUP($B$2,справочники!N64:S153,5,FALSE()))&lt;BH71,"Нарушен ПУС 2029 г.",""),"")</f>
        <v/>
      </c>
      <c r="CE71" s="82" t="str">
        <f>IFERROR(IF((VLOOKUP($B$2,справочники!N64:S153,6,FALSE()))&lt;BR71,"Нарушен ПУС 2030 г.",""),"")</f>
        <v/>
      </c>
    </row>
    <row r="72" spans="1:83" ht="54" customHeight="1">
      <c r="A72" s="102">
        <v>64</v>
      </c>
      <c r="B72" s="61"/>
      <c r="C72" s="104"/>
      <c r="D72" s="61"/>
      <c r="E72" s="63"/>
      <c r="F72" s="64"/>
      <c r="G72" s="61"/>
      <c r="H72" s="61"/>
      <c r="I72" s="65"/>
      <c r="J72" s="61"/>
      <c r="K72" s="61"/>
      <c r="L72" s="61"/>
      <c r="M72" s="61"/>
      <c r="N72" s="83">
        <f t="shared" si="55"/>
        <v>0</v>
      </c>
      <c r="O72" s="61"/>
      <c r="P72" s="63"/>
      <c r="Q72" s="84">
        <f t="shared" si="54"/>
        <v>0</v>
      </c>
      <c r="R72" s="85">
        <f t="shared" si="56"/>
        <v>0</v>
      </c>
      <c r="S72" s="86" t="e">
        <f t="shared" si="57"/>
        <v>#DIV/0!</v>
      </c>
      <c r="T72" s="85">
        <f t="shared" si="58"/>
        <v>0</v>
      </c>
      <c r="U72" s="85">
        <f t="shared" si="59"/>
        <v>0</v>
      </c>
      <c r="V72" s="85">
        <f t="shared" si="60"/>
        <v>0</v>
      </c>
      <c r="W72" s="85">
        <f t="shared" si="61"/>
        <v>0</v>
      </c>
      <c r="X72" s="85">
        <f t="shared" si="62"/>
        <v>0</v>
      </c>
      <c r="Y72" s="85">
        <f t="shared" si="63"/>
        <v>0</v>
      </c>
      <c r="Z72" s="85">
        <f t="shared" si="64"/>
        <v>0</v>
      </c>
      <c r="AA72" s="87">
        <f t="shared" si="65"/>
        <v>0</v>
      </c>
      <c r="AB72" s="84">
        <f t="shared" si="66"/>
        <v>0</v>
      </c>
      <c r="AC72" s="85">
        <f t="shared" si="67"/>
        <v>0</v>
      </c>
      <c r="AD72" s="89" t="e">
        <f t="shared" si="68"/>
        <v>#DIV/0!</v>
      </c>
      <c r="AE72" s="90"/>
      <c r="AF72" s="91"/>
      <c r="AG72" s="90"/>
      <c r="AH72" s="91"/>
      <c r="AI72" s="90"/>
      <c r="AJ72" s="90"/>
      <c r="AK72" s="93"/>
      <c r="AL72" s="84">
        <f t="shared" si="69"/>
        <v>0</v>
      </c>
      <c r="AM72" s="85">
        <f t="shared" si="70"/>
        <v>0</v>
      </c>
      <c r="AN72" s="89" t="e">
        <f t="shared" si="71"/>
        <v>#DIV/0!</v>
      </c>
      <c r="AO72" s="90"/>
      <c r="AP72" s="91"/>
      <c r="AQ72" s="90"/>
      <c r="AR72" s="91"/>
      <c r="AS72" s="90"/>
      <c r="AT72" s="90"/>
      <c r="AU72" s="93"/>
      <c r="AV72" s="84">
        <f t="shared" si="72"/>
        <v>0</v>
      </c>
      <c r="AW72" s="85">
        <f t="shared" si="73"/>
        <v>0</v>
      </c>
      <c r="AX72" s="89" t="e">
        <f t="shared" si="74"/>
        <v>#DIV/0!</v>
      </c>
      <c r="AY72" s="76"/>
      <c r="AZ72" s="77"/>
      <c r="BA72" s="76"/>
      <c r="BB72" s="77"/>
      <c r="BC72" s="76"/>
      <c r="BD72" s="78"/>
      <c r="BE72" s="79"/>
      <c r="BF72" s="84">
        <f t="shared" si="75"/>
        <v>0</v>
      </c>
      <c r="BG72" s="85">
        <f t="shared" si="76"/>
        <v>0</v>
      </c>
      <c r="BH72" s="89" t="e">
        <f t="shared" si="77"/>
        <v>#DIV/0!</v>
      </c>
      <c r="BI72" s="76"/>
      <c r="BJ72" s="77"/>
      <c r="BK72" s="76"/>
      <c r="BL72" s="77"/>
      <c r="BM72" s="76"/>
      <c r="BN72" s="78"/>
      <c r="BO72" s="79"/>
      <c r="BP72" s="84">
        <f t="shared" si="78"/>
        <v>0</v>
      </c>
      <c r="BQ72" s="85">
        <f t="shared" si="79"/>
        <v>0</v>
      </c>
      <c r="BR72" s="89" t="e">
        <f t="shared" si="80"/>
        <v>#DIV/0!</v>
      </c>
      <c r="BS72" s="76"/>
      <c r="BT72" s="77"/>
      <c r="BU72" s="76"/>
      <c r="BV72" s="77"/>
      <c r="BW72" s="76"/>
      <c r="BX72" s="78"/>
      <c r="BY72" s="79"/>
      <c r="BZ72" s="81" t="str">
        <f>IF(Q72&lt;&gt;'Характеристика мероприятий'!K70,"Стоимость мероприятия не соответствует НМЦК","")</f>
        <v/>
      </c>
      <c r="CA72" s="82" t="str">
        <f>IFERROR(IF((VLOOKUP($B$2,справочники!N65:S154,2,FALSE()))&lt;AD72,"Нарушен ПУС 2026 г."," "),"")</f>
        <v/>
      </c>
      <c r="CB72" s="82" t="str">
        <f>IFERROR(IF((VLOOKUP($B$2,справочники!N65:S154,3,FALSE()))&lt;AN72,"Нарушен ПУС 2027 г.",""),"")</f>
        <v/>
      </c>
      <c r="CC72" s="82" t="str">
        <f>IFERROR(IF((VLOOKUP($B$2,справочники!N65:S154,4,FALSE()))&lt;AX72,"Нарушен ПУС 2028 г.",""),"")</f>
        <v/>
      </c>
      <c r="CD72" s="82" t="str">
        <f>IFERROR(IF((VLOOKUP($B$2,справочники!N65:S154,5,FALSE()))&lt;BH72,"Нарушен ПУС 2029 г.",""),"")</f>
        <v/>
      </c>
      <c r="CE72" s="82" t="str">
        <f>IFERROR(IF((VLOOKUP($B$2,справочники!N65:S154,6,FALSE()))&lt;BR72,"Нарушен ПУС 2030 г.",""),"")</f>
        <v/>
      </c>
    </row>
    <row r="73" spans="1:83" ht="54" customHeight="1">
      <c r="A73" s="102">
        <v>65</v>
      </c>
      <c r="B73" s="61"/>
      <c r="C73" s="104"/>
      <c r="D73" s="61"/>
      <c r="E73" s="63"/>
      <c r="F73" s="64"/>
      <c r="G73" s="61"/>
      <c r="H73" s="61"/>
      <c r="I73" s="65"/>
      <c r="J73" s="61"/>
      <c r="K73" s="61"/>
      <c r="L73" s="61"/>
      <c r="M73" s="61"/>
      <c r="N73" s="83">
        <f t="shared" si="55"/>
        <v>0</v>
      </c>
      <c r="O73" s="61"/>
      <c r="P73" s="63"/>
      <c r="Q73" s="84">
        <f t="shared" ref="Q73:Q104" si="81">R73+W73+Y73+Z73+X73</f>
        <v>0</v>
      </c>
      <c r="R73" s="85">
        <f t="shared" si="56"/>
        <v>0</v>
      </c>
      <c r="S73" s="86" t="e">
        <f t="shared" si="57"/>
        <v>#DIV/0!</v>
      </c>
      <c r="T73" s="85">
        <f t="shared" si="58"/>
        <v>0</v>
      </c>
      <c r="U73" s="85">
        <f t="shared" si="59"/>
        <v>0</v>
      </c>
      <c r="V73" s="85">
        <f t="shared" si="60"/>
        <v>0</v>
      </c>
      <c r="W73" s="85">
        <f t="shared" si="61"/>
        <v>0</v>
      </c>
      <c r="X73" s="85">
        <f t="shared" si="62"/>
        <v>0</v>
      </c>
      <c r="Y73" s="85">
        <f t="shared" si="63"/>
        <v>0</v>
      </c>
      <c r="Z73" s="85">
        <f t="shared" si="64"/>
        <v>0</v>
      </c>
      <c r="AA73" s="87">
        <f t="shared" si="65"/>
        <v>0</v>
      </c>
      <c r="AB73" s="84">
        <f t="shared" si="66"/>
        <v>0</v>
      </c>
      <c r="AC73" s="85">
        <f t="shared" si="67"/>
        <v>0</v>
      </c>
      <c r="AD73" s="89" t="e">
        <f t="shared" si="68"/>
        <v>#DIV/0!</v>
      </c>
      <c r="AE73" s="90"/>
      <c r="AF73" s="91"/>
      <c r="AG73" s="90"/>
      <c r="AH73" s="91"/>
      <c r="AI73" s="90"/>
      <c r="AJ73" s="90"/>
      <c r="AK73" s="93"/>
      <c r="AL73" s="84">
        <f t="shared" si="69"/>
        <v>0</v>
      </c>
      <c r="AM73" s="85">
        <f t="shared" si="70"/>
        <v>0</v>
      </c>
      <c r="AN73" s="89" t="e">
        <f t="shared" si="71"/>
        <v>#DIV/0!</v>
      </c>
      <c r="AO73" s="90"/>
      <c r="AP73" s="91"/>
      <c r="AQ73" s="90"/>
      <c r="AR73" s="91"/>
      <c r="AS73" s="90"/>
      <c r="AT73" s="90"/>
      <c r="AU73" s="93"/>
      <c r="AV73" s="84">
        <f t="shared" si="72"/>
        <v>0</v>
      </c>
      <c r="AW73" s="85">
        <f t="shared" si="73"/>
        <v>0</v>
      </c>
      <c r="AX73" s="89" t="e">
        <f t="shared" si="74"/>
        <v>#DIV/0!</v>
      </c>
      <c r="AY73" s="76"/>
      <c r="AZ73" s="77"/>
      <c r="BA73" s="76"/>
      <c r="BB73" s="77"/>
      <c r="BC73" s="76"/>
      <c r="BD73" s="78"/>
      <c r="BE73" s="79"/>
      <c r="BF73" s="84">
        <f t="shared" si="75"/>
        <v>0</v>
      </c>
      <c r="BG73" s="85">
        <f t="shared" si="76"/>
        <v>0</v>
      </c>
      <c r="BH73" s="89" t="e">
        <f t="shared" si="77"/>
        <v>#DIV/0!</v>
      </c>
      <c r="BI73" s="76"/>
      <c r="BJ73" s="77"/>
      <c r="BK73" s="76"/>
      <c r="BL73" s="77"/>
      <c r="BM73" s="76"/>
      <c r="BN73" s="78"/>
      <c r="BO73" s="79"/>
      <c r="BP73" s="84">
        <f t="shared" si="78"/>
        <v>0</v>
      </c>
      <c r="BQ73" s="85">
        <f t="shared" si="79"/>
        <v>0</v>
      </c>
      <c r="BR73" s="89" t="e">
        <f t="shared" si="80"/>
        <v>#DIV/0!</v>
      </c>
      <c r="BS73" s="76"/>
      <c r="BT73" s="77"/>
      <c r="BU73" s="76"/>
      <c r="BV73" s="77"/>
      <c r="BW73" s="76"/>
      <c r="BX73" s="78"/>
      <c r="BY73" s="79"/>
      <c r="BZ73" s="81" t="str">
        <f>IF(Q73&lt;&gt;'Характеристика мероприятий'!K71,"Стоимость мероприятия не соответствует НМЦК","")</f>
        <v/>
      </c>
      <c r="CA73" s="82" t="str">
        <f>IFERROR(IF((VLOOKUP($B$2,справочники!N66:S155,2,FALSE()))&lt;AD73,"Нарушен ПУС 2026 г."," "),"")</f>
        <v/>
      </c>
      <c r="CB73" s="82" t="str">
        <f>IFERROR(IF((VLOOKUP($B$2,справочники!N66:S155,3,FALSE()))&lt;AN73,"Нарушен ПУС 2027 г.",""),"")</f>
        <v/>
      </c>
      <c r="CC73" s="82" t="str">
        <f>IFERROR(IF((VLOOKUP($B$2,справочники!N66:S155,4,FALSE()))&lt;AX73,"Нарушен ПУС 2028 г.",""),"")</f>
        <v/>
      </c>
      <c r="CD73" s="82" t="str">
        <f>IFERROR(IF((VLOOKUP($B$2,справочники!N66:S155,5,FALSE()))&lt;BH73,"Нарушен ПУС 2029 г.",""),"")</f>
        <v/>
      </c>
      <c r="CE73" s="82" t="str">
        <f>IFERROR(IF((VLOOKUP($B$2,справочники!N66:S155,6,FALSE()))&lt;BR73,"Нарушен ПУС 2030 г.",""),"")</f>
        <v/>
      </c>
    </row>
    <row r="74" spans="1:83" ht="54" customHeight="1">
      <c r="A74" s="102">
        <v>66</v>
      </c>
      <c r="B74" s="61"/>
      <c r="C74" s="104"/>
      <c r="D74" s="61"/>
      <c r="E74" s="63"/>
      <c r="F74" s="64"/>
      <c r="G74" s="61"/>
      <c r="H74" s="61"/>
      <c r="I74" s="65"/>
      <c r="J74" s="61"/>
      <c r="K74" s="61"/>
      <c r="L74" s="61"/>
      <c r="M74" s="61"/>
      <c r="N74" s="83">
        <f t="shared" si="55"/>
        <v>0</v>
      </c>
      <c r="O74" s="61"/>
      <c r="P74" s="63"/>
      <c r="Q74" s="84">
        <f t="shared" si="81"/>
        <v>0</v>
      </c>
      <c r="R74" s="85">
        <f t="shared" si="56"/>
        <v>0</v>
      </c>
      <c r="S74" s="86" t="e">
        <f t="shared" si="57"/>
        <v>#DIV/0!</v>
      </c>
      <c r="T74" s="85">
        <f t="shared" si="58"/>
        <v>0</v>
      </c>
      <c r="U74" s="85">
        <f t="shared" si="59"/>
        <v>0</v>
      </c>
      <c r="V74" s="85">
        <f t="shared" si="60"/>
        <v>0</v>
      </c>
      <c r="W74" s="85">
        <f t="shared" si="61"/>
        <v>0</v>
      </c>
      <c r="X74" s="85">
        <f t="shared" si="62"/>
        <v>0</v>
      </c>
      <c r="Y74" s="85">
        <f t="shared" si="63"/>
        <v>0</v>
      </c>
      <c r="Z74" s="85">
        <f t="shared" si="64"/>
        <v>0</v>
      </c>
      <c r="AA74" s="87">
        <f t="shared" si="65"/>
        <v>0</v>
      </c>
      <c r="AB74" s="84">
        <f t="shared" si="66"/>
        <v>0</v>
      </c>
      <c r="AC74" s="85">
        <f t="shared" si="67"/>
        <v>0</v>
      </c>
      <c r="AD74" s="89" t="e">
        <f t="shared" si="68"/>
        <v>#DIV/0!</v>
      </c>
      <c r="AE74" s="90"/>
      <c r="AF74" s="91"/>
      <c r="AG74" s="90"/>
      <c r="AH74" s="91"/>
      <c r="AI74" s="90"/>
      <c r="AJ74" s="90"/>
      <c r="AK74" s="93"/>
      <c r="AL74" s="84">
        <f t="shared" si="69"/>
        <v>0</v>
      </c>
      <c r="AM74" s="85">
        <f t="shared" si="70"/>
        <v>0</v>
      </c>
      <c r="AN74" s="89" t="e">
        <f t="shared" si="71"/>
        <v>#DIV/0!</v>
      </c>
      <c r="AO74" s="90"/>
      <c r="AP74" s="91"/>
      <c r="AQ74" s="90"/>
      <c r="AR74" s="91"/>
      <c r="AS74" s="90"/>
      <c r="AT74" s="90"/>
      <c r="AU74" s="93"/>
      <c r="AV74" s="84">
        <f t="shared" si="72"/>
        <v>0</v>
      </c>
      <c r="AW74" s="85">
        <f t="shared" si="73"/>
        <v>0</v>
      </c>
      <c r="AX74" s="89" t="e">
        <f t="shared" si="74"/>
        <v>#DIV/0!</v>
      </c>
      <c r="AY74" s="76"/>
      <c r="AZ74" s="77"/>
      <c r="BA74" s="76"/>
      <c r="BB74" s="77"/>
      <c r="BC74" s="76"/>
      <c r="BD74" s="78"/>
      <c r="BE74" s="79"/>
      <c r="BF74" s="84">
        <f t="shared" si="75"/>
        <v>0</v>
      </c>
      <c r="BG74" s="85">
        <f t="shared" si="76"/>
        <v>0</v>
      </c>
      <c r="BH74" s="89" t="e">
        <f t="shared" si="77"/>
        <v>#DIV/0!</v>
      </c>
      <c r="BI74" s="76"/>
      <c r="BJ74" s="77"/>
      <c r="BK74" s="76"/>
      <c r="BL74" s="77"/>
      <c r="BM74" s="76"/>
      <c r="BN74" s="78"/>
      <c r="BO74" s="79"/>
      <c r="BP74" s="84">
        <f t="shared" si="78"/>
        <v>0</v>
      </c>
      <c r="BQ74" s="85">
        <f t="shared" si="79"/>
        <v>0</v>
      </c>
      <c r="BR74" s="89" t="e">
        <f t="shared" si="80"/>
        <v>#DIV/0!</v>
      </c>
      <c r="BS74" s="76"/>
      <c r="BT74" s="77"/>
      <c r="BU74" s="76"/>
      <c r="BV74" s="77"/>
      <c r="BW74" s="76"/>
      <c r="BX74" s="78"/>
      <c r="BY74" s="79"/>
      <c r="BZ74" s="81" t="str">
        <f>IF(Q74&lt;&gt;'Характеристика мероприятий'!K72,"Стоимость мероприятия не соответствует НМЦК","")</f>
        <v/>
      </c>
      <c r="CA74" s="82" t="str">
        <f>IFERROR(IF((VLOOKUP($B$2,справочники!N67:S156,2,FALSE()))&lt;AD74,"Нарушен ПУС 2026 г."," "),"")</f>
        <v/>
      </c>
      <c r="CB74" s="82" t="str">
        <f>IFERROR(IF((VLOOKUP($B$2,справочники!N67:S156,3,FALSE()))&lt;AN74,"Нарушен ПУС 2027 г.",""),"")</f>
        <v/>
      </c>
      <c r="CC74" s="82" t="str">
        <f>IFERROR(IF((VLOOKUP($B$2,справочники!N67:S156,4,FALSE()))&lt;AX74,"Нарушен ПУС 2028 г.",""),"")</f>
        <v/>
      </c>
      <c r="CD74" s="82" t="str">
        <f>IFERROR(IF((VLOOKUP($B$2,справочники!N67:S156,5,FALSE()))&lt;BH74,"Нарушен ПУС 2029 г.",""),"")</f>
        <v/>
      </c>
      <c r="CE74" s="82" t="str">
        <f>IFERROR(IF((VLOOKUP($B$2,справочники!N67:S156,6,FALSE()))&lt;BR74,"Нарушен ПУС 2030 г.",""),"")</f>
        <v/>
      </c>
    </row>
    <row r="75" spans="1:83" ht="54" customHeight="1">
      <c r="A75" s="102">
        <v>67</v>
      </c>
      <c r="B75" s="61"/>
      <c r="C75" s="104"/>
      <c r="D75" s="61"/>
      <c r="E75" s="63"/>
      <c r="F75" s="64"/>
      <c r="G75" s="61"/>
      <c r="H75" s="61"/>
      <c r="I75" s="65"/>
      <c r="J75" s="61"/>
      <c r="K75" s="61"/>
      <c r="L75" s="61"/>
      <c r="M75" s="61"/>
      <c r="N75" s="83">
        <f t="shared" si="55"/>
        <v>0</v>
      </c>
      <c r="O75" s="61"/>
      <c r="P75" s="63"/>
      <c r="Q75" s="84">
        <f t="shared" si="81"/>
        <v>0</v>
      </c>
      <c r="R75" s="85">
        <f t="shared" si="56"/>
        <v>0</v>
      </c>
      <c r="S75" s="86" t="e">
        <f t="shared" si="57"/>
        <v>#DIV/0!</v>
      </c>
      <c r="T75" s="85">
        <f t="shared" si="58"/>
        <v>0</v>
      </c>
      <c r="U75" s="85">
        <f t="shared" si="59"/>
        <v>0</v>
      </c>
      <c r="V75" s="85">
        <f t="shared" si="60"/>
        <v>0</v>
      </c>
      <c r="W75" s="85">
        <f t="shared" si="61"/>
        <v>0</v>
      </c>
      <c r="X75" s="85">
        <f t="shared" si="62"/>
        <v>0</v>
      </c>
      <c r="Y75" s="85">
        <f t="shared" si="63"/>
        <v>0</v>
      </c>
      <c r="Z75" s="85">
        <f t="shared" si="64"/>
        <v>0</v>
      </c>
      <c r="AA75" s="87">
        <f t="shared" si="65"/>
        <v>0</v>
      </c>
      <c r="AB75" s="84">
        <f t="shared" si="66"/>
        <v>0</v>
      </c>
      <c r="AC75" s="85">
        <f t="shared" si="67"/>
        <v>0</v>
      </c>
      <c r="AD75" s="89" t="e">
        <f t="shared" si="68"/>
        <v>#DIV/0!</v>
      </c>
      <c r="AE75" s="90"/>
      <c r="AF75" s="91"/>
      <c r="AG75" s="90"/>
      <c r="AH75" s="91"/>
      <c r="AI75" s="90"/>
      <c r="AJ75" s="90"/>
      <c r="AK75" s="93"/>
      <c r="AL75" s="84">
        <f t="shared" si="69"/>
        <v>0</v>
      </c>
      <c r="AM75" s="85">
        <f t="shared" si="70"/>
        <v>0</v>
      </c>
      <c r="AN75" s="89" t="e">
        <f t="shared" si="71"/>
        <v>#DIV/0!</v>
      </c>
      <c r="AO75" s="90"/>
      <c r="AP75" s="91"/>
      <c r="AQ75" s="90"/>
      <c r="AR75" s="91"/>
      <c r="AS75" s="90"/>
      <c r="AT75" s="90"/>
      <c r="AU75" s="93"/>
      <c r="AV75" s="84">
        <f t="shared" si="72"/>
        <v>0</v>
      </c>
      <c r="AW75" s="85">
        <f t="shared" si="73"/>
        <v>0</v>
      </c>
      <c r="AX75" s="89" t="e">
        <f t="shared" si="74"/>
        <v>#DIV/0!</v>
      </c>
      <c r="AY75" s="76"/>
      <c r="AZ75" s="77"/>
      <c r="BA75" s="76"/>
      <c r="BB75" s="77"/>
      <c r="BC75" s="76"/>
      <c r="BD75" s="78"/>
      <c r="BE75" s="79"/>
      <c r="BF75" s="84">
        <f t="shared" si="75"/>
        <v>0</v>
      </c>
      <c r="BG75" s="85">
        <f t="shared" si="76"/>
        <v>0</v>
      </c>
      <c r="BH75" s="89" t="e">
        <f t="shared" si="77"/>
        <v>#DIV/0!</v>
      </c>
      <c r="BI75" s="76"/>
      <c r="BJ75" s="77"/>
      <c r="BK75" s="76"/>
      <c r="BL75" s="77"/>
      <c r="BM75" s="76"/>
      <c r="BN75" s="78"/>
      <c r="BO75" s="79"/>
      <c r="BP75" s="84">
        <f t="shared" si="78"/>
        <v>0</v>
      </c>
      <c r="BQ75" s="85">
        <f t="shared" si="79"/>
        <v>0</v>
      </c>
      <c r="BR75" s="89" t="e">
        <f t="shared" si="80"/>
        <v>#DIV/0!</v>
      </c>
      <c r="BS75" s="76"/>
      <c r="BT75" s="77"/>
      <c r="BU75" s="76"/>
      <c r="BV75" s="77"/>
      <c r="BW75" s="76"/>
      <c r="BX75" s="78"/>
      <c r="BY75" s="79"/>
      <c r="BZ75" s="81" t="str">
        <f>IF(Q75&lt;&gt;'Характеристика мероприятий'!K73,"Стоимость мероприятия не соответствует НМЦК","")</f>
        <v/>
      </c>
      <c r="CA75" s="82" t="str">
        <f>IFERROR(IF((VLOOKUP($B$2,справочники!N68:S157,2,FALSE()))&lt;AD75,"Нарушен ПУС 2026 г."," "),"")</f>
        <v/>
      </c>
      <c r="CB75" s="82" t="str">
        <f>IFERROR(IF((VLOOKUP($B$2,справочники!N68:S157,3,FALSE()))&lt;AN75,"Нарушен ПУС 2027 г.",""),"")</f>
        <v/>
      </c>
      <c r="CC75" s="82" t="str">
        <f>IFERROR(IF((VLOOKUP($B$2,справочники!N68:S157,4,FALSE()))&lt;AX75,"Нарушен ПУС 2028 г.",""),"")</f>
        <v/>
      </c>
      <c r="CD75" s="82" t="str">
        <f>IFERROR(IF((VLOOKUP($B$2,справочники!N68:S157,5,FALSE()))&lt;BH75,"Нарушен ПУС 2029 г.",""),"")</f>
        <v/>
      </c>
      <c r="CE75" s="82" t="str">
        <f>IFERROR(IF((VLOOKUP($B$2,справочники!N68:S157,6,FALSE()))&lt;BR75,"Нарушен ПУС 2030 г.",""),"")</f>
        <v/>
      </c>
    </row>
    <row r="76" spans="1:83" ht="54" customHeight="1">
      <c r="A76" s="102">
        <v>68</v>
      </c>
      <c r="B76" s="61"/>
      <c r="C76" s="104"/>
      <c r="D76" s="61"/>
      <c r="E76" s="63"/>
      <c r="F76" s="64"/>
      <c r="G76" s="61"/>
      <c r="H76" s="61"/>
      <c r="I76" s="65"/>
      <c r="J76" s="61"/>
      <c r="K76" s="61"/>
      <c r="L76" s="61"/>
      <c r="M76" s="61"/>
      <c r="N76" s="83">
        <f t="shared" si="55"/>
        <v>0</v>
      </c>
      <c r="O76" s="61"/>
      <c r="P76" s="63"/>
      <c r="Q76" s="84">
        <f t="shared" si="81"/>
        <v>0</v>
      </c>
      <c r="R76" s="85">
        <f t="shared" si="56"/>
        <v>0</v>
      </c>
      <c r="S76" s="86" t="e">
        <f t="shared" si="57"/>
        <v>#DIV/0!</v>
      </c>
      <c r="T76" s="85">
        <f t="shared" si="58"/>
        <v>0</v>
      </c>
      <c r="U76" s="85">
        <f t="shared" si="59"/>
        <v>0</v>
      </c>
      <c r="V76" s="85">
        <f t="shared" si="60"/>
        <v>0</v>
      </c>
      <c r="W76" s="85">
        <f t="shared" si="61"/>
        <v>0</v>
      </c>
      <c r="X76" s="85">
        <f t="shared" si="62"/>
        <v>0</v>
      </c>
      <c r="Y76" s="85">
        <f t="shared" si="63"/>
        <v>0</v>
      </c>
      <c r="Z76" s="85">
        <f t="shared" si="64"/>
        <v>0</v>
      </c>
      <c r="AA76" s="87">
        <f t="shared" si="65"/>
        <v>0</v>
      </c>
      <c r="AB76" s="84">
        <f t="shared" si="66"/>
        <v>0</v>
      </c>
      <c r="AC76" s="85">
        <f t="shared" si="67"/>
        <v>0</v>
      </c>
      <c r="AD76" s="89" t="e">
        <f t="shared" si="68"/>
        <v>#DIV/0!</v>
      </c>
      <c r="AE76" s="90"/>
      <c r="AF76" s="91"/>
      <c r="AG76" s="90"/>
      <c r="AH76" s="91"/>
      <c r="AI76" s="90"/>
      <c r="AJ76" s="90"/>
      <c r="AK76" s="93"/>
      <c r="AL76" s="84">
        <f t="shared" si="69"/>
        <v>0</v>
      </c>
      <c r="AM76" s="85">
        <f t="shared" si="70"/>
        <v>0</v>
      </c>
      <c r="AN76" s="89" t="e">
        <f t="shared" si="71"/>
        <v>#DIV/0!</v>
      </c>
      <c r="AO76" s="90"/>
      <c r="AP76" s="91"/>
      <c r="AQ76" s="90"/>
      <c r="AR76" s="91"/>
      <c r="AS76" s="90"/>
      <c r="AT76" s="90"/>
      <c r="AU76" s="93"/>
      <c r="AV76" s="84">
        <f t="shared" si="72"/>
        <v>0</v>
      </c>
      <c r="AW76" s="85">
        <f t="shared" si="73"/>
        <v>0</v>
      </c>
      <c r="AX76" s="89" t="e">
        <f t="shared" si="74"/>
        <v>#DIV/0!</v>
      </c>
      <c r="AY76" s="76"/>
      <c r="AZ76" s="77"/>
      <c r="BA76" s="76"/>
      <c r="BB76" s="77"/>
      <c r="BC76" s="76"/>
      <c r="BD76" s="78"/>
      <c r="BE76" s="79"/>
      <c r="BF76" s="84">
        <f t="shared" si="75"/>
        <v>0</v>
      </c>
      <c r="BG76" s="85">
        <f t="shared" si="76"/>
        <v>0</v>
      </c>
      <c r="BH76" s="89" t="e">
        <f t="shared" si="77"/>
        <v>#DIV/0!</v>
      </c>
      <c r="BI76" s="76"/>
      <c r="BJ76" s="77"/>
      <c r="BK76" s="76"/>
      <c r="BL76" s="77"/>
      <c r="BM76" s="76"/>
      <c r="BN76" s="78"/>
      <c r="BO76" s="79"/>
      <c r="BP76" s="84">
        <f t="shared" si="78"/>
        <v>0</v>
      </c>
      <c r="BQ76" s="85">
        <f t="shared" si="79"/>
        <v>0</v>
      </c>
      <c r="BR76" s="89" t="e">
        <f t="shared" si="80"/>
        <v>#DIV/0!</v>
      </c>
      <c r="BS76" s="76"/>
      <c r="BT76" s="77"/>
      <c r="BU76" s="76"/>
      <c r="BV76" s="77"/>
      <c r="BW76" s="76"/>
      <c r="BX76" s="78"/>
      <c r="BY76" s="79"/>
      <c r="BZ76" s="81" t="str">
        <f>IF(Q76&lt;&gt;'Характеристика мероприятий'!K74,"Стоимость мероприятия не соответствует НМЦК","")</f>
        <v/>
      </c>
      <c r="CA76" s="82" t="str">
        <f>IFERROR(IF((VLOOKUP($B$2,справочники!N69:S158,2,FALSE()))&lt;AD76,"Нарушен ПУС 2026 г."," "),"")</f>
        <v/>
      </c>
      <c r="CB76" s="82" t="str">
        <f>IFERROR(IF((VLOOKUP($B$2,справочники!N69:S158,3,FALSE()))&lt;AN76,"Нарушен ПУС 2027 г.",""),"")</f>
        <v/>
      </c>
      <c r="CC76" s="82" t="str">
        <f>IFERROR(IF((VLOOKUP($B$2,справочники!N69:S158,4,FALSE()))&lt;AX76,"Нарушен ПУС 2028 г.",""),"")</f>
        <v/>
      </c>
      <c r="CD76" s="82" t="str">
        <f>IFERROR(IF((VLOOKUP($B$2,справочники!N69:S158,5,FALSE()))&lt;BH76,"Нарушен ПУС 2029 г.",""),"")</f>
        <v/>
      </c>
      <c r="CE76" s="82" t="str">
        <f>IFERROR(IF((VLOOKUP($B$2,справочники!N69:S158,6,FALSE()))&lt;BR76,"Нарушен ПУС 2030 г.",""),"")</f>
        <v/>
      </c>
    </row>
    <row r="77" spans="1:83" ht="54" customHeight="1">
      <c r="A77" s="102">
        <v>69</v>
      </c>
      <c r="B77" s="61"/>
      <c r="C77" s="104"/>
      <c r="D77" s="61"/>
      <c r="E77" s="63"/>
      <c r="F77" s="64"/>
      <c r="G77" s="61"/>
      <c r="H77" s="61"/>
      <c r="I77" s="65"/>
      <c r="J77" s="61"/>
      <c r="K77" s="61"/>
      <c r="L77" s="61"/>
      <c r="M77" s="61"/>
      <c r="N77" s="83">
        <f t="shared" si="55"/>
        <v>0</v>
      </c>
      <c r="O77" s="61"/>
      <c r="P77" s="63"/>
      <c r="Q77" s="84">
        <f t="shared" si="81"/>
        <v>0</v>
      </c>
      <c r="R77" s="85">
        <f t="shared" si="56"/>
        <v>0</v>
      </c>
      <c r="S77" s="86" t="e">
        <f t="shared" si="57"/>
        <v>#DIV/0!</v>
      </c>
      <c r="T77" s="85">
        <f t="shared" si="58"/>
        <v>0</v>
      </c>
      <c r="U77" s="85">
        <f t="shared" si="59"/>
        <v>0</v>
      </c>
      <c r="V77" s="85">
        <f t="shared" si="60"/>
        <v>0</v>
      </c>
      <c r="W77" s="85">
        <f t="shared" si="61"/>
        <v>0</v>
      </c>
      <c r="X77" s="85">
        <f t="shared" si="62"/>
        <v>0</v>
      </c>
      <c r="Y77" s="85">
        <f t="shared" si="63"/>
        <v>0</v>
      </c>
      <c r="Z77" s="85">
        <f t="shared" si="64"/>
        <v>0</v>
      </c>
      <c r="AA77" s="87">
        <f t="shared" si="65"/>
        <v>0</v>
      </c>
      <c r="AB77" s="84">
        <f t="shared" si="66"/>
        <v>0</v>
      </c>
      <c r="AC77" s="85">
        <f t="shared" si="67"/>
        <v>0</v>
      </c>
      <c r="AD77" s="89" t="e">
        <f t="shared" si="68"/>
        <v>#DIV/0!</v>
      </c>
      <c r="AE77" s="90"/>
      <c r="AF77" s="91"/>
      <c r="AG77" s="90"/>
      <c r="AH77" s="91"/>
      <c r="AI77" s="90"/>
      <c r="AJ77" s="90"/>
      <c r="AK77" s="93"/>
      <c r="AL77" s="84">
        <f t="shared" si="69"/>
        <v>0</v>
      </c>
      <c r="AM77" s="85">
        <f t="shared" si="70"/>
        <v>0</v>
      </c>
      <c r="AN77" s="89" t="e">
        <f t="shared" si="71"/>
        <v>#DIV/0!</v>
      </c>
      <c r="AO77" s="90"/>
      <c r="AP77" s="91"/>
      <c r="AQ77" s="90"/>
      <c r="AR77" s="91"/>
      <c r="AS77" s="90"/>
      <c r="AT77" s="90"/>
      <c r="AU77" s="93"/>
      <c r="AV77" s="84">
        <f t="shared" si="72"/>
        <v>0</v>
      </c>
      <c r="AW77" s="85">
        <f t="shared" si="73"/>
        <v>0</v>
      </c>
      <c r="AX77" s="89" t="e">
        <f t="shared" si="74"/>
        <v>#DIV/0!</v>
      </c>
      <c r="AY77" s="76"/>
      <c r="AZ77" s="77"/>
      <c r="BA77" s="76"/>
      <c r="BB77" s="77"/>
      <c r="BC77" s="76"/>
      <c r="BD77" s="78"/>
      <c r="BE77" s="79"/>
      <c r="BF77" s="84">
        <f t="shared" si="75"/>
        <v>0</v>
      </c>
      <c r="BG77" s="85">
        <f t="shared" si="76"/>
        <v>0</v>
      </c>
      <c r="BH77" s="89" t="e">
        <f t="shared" si="77"/>
        <v>#DIV/0!</v>
      </c>
      <c r="BI77" s="76"/>
      <c r="BJ77" s="77"/>
      <c r="BK77" s="76"/>
      <c r="BL77" s="77"/>
      <c r="BM77" s="76"/>
      <c r="BN77" s="78"/>
      <c r="BO77" s="79"/>
      <c r="BP77" s="84">
        <f t="shared" si="78"/>
        <v>0</v>
      </c>
      <c r="BQ77" s="85">
        <f t="shared" si="79"/>
        <v>0</v>
      </c>
      <c r="BR77" s="89" t="e">
        <f t="shared" si="80"/>
        <v>#DIV/0!</v>
      </c>
      <c r="BS77" s="76"/>
      <c r="BT77" s="77"/>
      <c r="BU77" s="76"/>
      <c r="BV77" s="77"/>
      <c r="BW77" s="76"/>
      <c r="BX77" s="78"/>
      <c r="BY77" s="79"/>
      <c r="BZ77" s="81" t="str">
        <f>IF(Q77&lt;&gt;'Характеристика мероприятий'!K75,"Стоимость мероприятия не соответствует НМЦК","")</f>
        <v/>
      </c>
      <c r="CA77" s="82" t="str">
        <f>IFERROR(IF((VLOOKUP($B$2,справочники!N70:S159,2,FALSE()))&lt;AD77,"Нарушен ПУС 2026 г."," "),"")</f>
        <v/>
      </c>
      <c r="CB77" s="82" t="str">
        <f>IFERROR(IF((VLOOKUP($B$2,справочники!N70:S159,3,FALSE()))&lt;AN77,"Нарушен ПУС 2027 г.",""),"")</f>
        <v/>
      </c>
      <c r="CC77" s="82" t="str">
        <f>IFERROR(IF((VLOOKUP($B$2,справочники!N70:S159,4,FALSE()))&lt;AX77,"Нарушен ПУС 2028 г.",""),"")</f>
        <v/>
      </c>
      <c r="CD77" s="82" t="str">
        <f>IFERROR(IF((VLOOKUP($B$2,справочники!N70:S159,5,FALSE()))&lt;BH77,"Нарушен ПУС 2029 г.",""),"")</f>
        <v/>
      </c>
      <c r="CE77" s="82" t="str">
        <f>IFERROR(IF((VLOOKUP($B$2,справочники!N70:S159,6,FALSE()))&lt;BR77,"Нарушен ПУС 2030 г.",""),"")</f>
        <v/>
      </c>
    </row>
    <row r="78" spans="1:83" ht="54" customHeight="1">
      <c r="A78" s="102">
        <v>70</v>
      </c>
      <c r="B78" s="61"/>
      <c r="C78" s="104"/>
      <c r="D78" s="61"/>
      <c r="E78" s="63"/>
      <c r="F78" s="64"/>
      <c r="G78" s="61"/>
      <c r="H78" s="61"/>
      <c r="I78" s="65"/>
      <c r="J78" s="61"/>
      <c r="K78" s="61"/>
      <c r="L78" s="61"/>
      <c r="M78" s="61"/>
      <c r="N78" s="83">
        <f t="shared" si="55"/>
        <v>0</v>
      </c>
      <c r="O78" s="61"/>
      <c r="P78" s="63"/>
      <c r="Q78" s="84">
        <f t="shared" si="81"/>
        <v>0</v>
      </c>
      <c r="R78" s="85">
        <f t="shared" si="56"/>
        <v>0</v>
      </c>
      <c r="S78" s="86" t="e">
        <f t="shared" si="57"/>
        <v>#DIV/0!</v>
      </c>
      <c r="T78" s="85">
        <f t="shared" si="58"/>
        <v>0</v>
      </c>
      <c r="U78" s="85">
        <f t="shared" si="59"/>
        <v>0</v>
      </c>
      <c r="V78" s="85">
        <f t="shared" si="60"/>
        <v>0</v>
      </c>
      <c r="W78" s="85">
        <f t="shared" si="61"/>
        <v>0</v>
      </c>
      <c r="X78" s="85">
        <f t="shared" si="62"/>
        <v>0</v>
      </c>
      <c r="Y78" s="85">
        <f t="shared" si="63"/>
        <v>0</v>
      </c>
      <c r="Z78" s="85">
        <f t="shared" si="64"/>
        <v>0</v>
      </c>
      <c r="AA78" s="87">
        <f t="shared" si="65"/>
        <v>0</v>
      </c>
      <c r="AB78" s="84">
        <f t="shared" si="66"/>
        <v>0</v>
      </c>
      <c r="AC78" s="85">
        <f t="shared" si="67"/>
        <v>0</v>
      </c>
      <c r="AD78" s="89" t="e">
        <f t="shared" si="68"/>
        <v>#DIV/0!</v>
      </c>
      <c r="AE78" s="90"/>
      <c r="AF78" s="91"/>
      <c r="AG78" s="90"/>
      <c r="AH78" s="91"/>
      <c r="AI78" s="90"/>
      <c r="AJ78" s="90"/>
      <c r="AK78" s="93"/>
      <c r="AL78" s="84">
        <f t="shared" si="69"/>
        <v>0</v>
      </c>
      <c r="AM78" s="85">
        <f t="shared" si="70"/>
        <v>0</v>
      </c>
      <c r="AN78" s="89" t="e">
        <f t="shared" si="71"/>
        <v>#DIV/0!</v>
      </c>
      <c r="AO78" s="90"/>
      <c r="AP78" s="91"/>
      <c r="AQ78" s="90"/>
      <c r="AR78" s="91"/>
      <c r="AS78" s="90"/>
      <c r="AT78" s="90"/>
      <c r="AU78" s="93"/>
      <c r="AV78" s="84">
        <f t="shared" si="72"/>
        <v>0</v>
      </c>
      <c r="AW78" s="85">
        <f t="shared" si="73"/>
        <v>0</v>
      </c>
      <c r="AX78" s="89" t="e">
        <f t="shared" si="74"/>
        <v>#DIV/0!</v>
      </c>
      <c r="AY78" s="76"/>
      <c r="AZ78" s="77"/>
      <c r="BA78" s="76"/>
      <c r="BB78" s="77"/>
      <c r="BC78" s="76"/>
      <c r="BD78" s="78"/>
      <c r="BE78" s="79"/>
      <c r="BF78" s="84">
        <f t="shared" si="75"/>
        <v>0</v>
      </c>
      <c r="BG78" s="85">
        <f t="shared" si="76"/>
        <v>0</v>
      </c>
      <c r="BH78" s="89" t="e">
        <f t="shared" si="77"/>
        <v>#DIV/0!</v>
      </c>
      <c r="BI78" s="76"/>
      <c r="BJ78" s="77"/>
      <c r="BK78" s="76"/>
      <c r="BL78" s="77"/>
      <c r="BM78" s="76"/>
      <c r="BN78" s="78"/>
      <c r="BO78" s="79"/>
      <c r="BP78" s="84">
        <f t="shared" si="78"/>
        <v>0</v>
      </c>
      <c r="BQ78" s="85">
        <f t="shared" si="79"/>
        <v>0</v>
      </c>
      <c r="BR78" s="89" t="e">
        <f t="shared" si="80"/>
        <v>#DIV/0!</v>
      </c>
      <c r="BS78" s="76"/>
      <c r="BT78" s="77"/>
      <c r="BU78" s="76"/>
      <c r="BV78" s="77"/>
      <c r="BW78" s="76"/>
      <c r="BX78" s="78"/>
      <c r="BY78" s="79"/>
      <c r="BZ78" s="81" t="str">
        <f>IF(Q78&lt;&gt;'Характеристика мероприятий'!K76,"Стоимость мероприятия не соответствует НМЦК","")</f>
        <v/>
      </c>
      <c r="CA78" s="82" t="str">
        <f>IFERROR(IF((VLOOKUP($B$2,справочники!N71:S160,2,FALSE()))&lt;AD78,"Нарушен ПУС 2026 г."," "),"")</f>
        <v/>
      </c>
      <c r="CB78" s="82" t="str">
        <f>IFERROR(IF((VLOOKUP($B$2,справочники!N71:S160,3,FALSE()))&lt;AN78,"Нарушен ПУС 2027 г.",""),"")</f>
        <v/>
      </c>
      <c r="CC78" s="82" t="str">
        <f>IFERROR(IF((VLOOKUP($B$2,справочники!N71:S160,4,FALSE()))&lt;AX78,"Нарушен ПУС 2028 г.",""),"")</f>
        <v/>
      </c>
      <c r="CD78" s="82" t="str">
        <f>IFERROR(IF((VLOOKUP($B$2,справочники!N71:S160,5,FALSE()))&lt;BH78,"Нарушен ПУС 2029 г.",""),"")</f>
        <v/>
      </c>
      <c r="CE78" s="82" t="str">
        <f>IFERROR(IF((VLOOKUP($B$2,справочники!N71:S160,6,FALSE()))&lt;BR78,"Нарушен ПУС 2030 г.",""),"")</f>
        <v/>
      </c>
    </row>
    <row r="79" spans="1:83" ht="54" customHeight="1">
      <c r="A79" s="102">
        <v>71</v>
      </c>
      <c r="B79" s="61"/>
      <c r="C79" s="104"/>
      <c r="D79" s="61"/>
      <c r="E79" s="63"/>
      <c r="F79" s="64"/>
      <c r="G79" s="61"/>
      <c r="H79" s="61"/>
      <c r="I79" s="65"/>
      <c r="J79" s="61"/>
      <c r="K79" s="61"/>
      <c r="L79" s="61"/>
      <c r="M79" s="61"/>
      <c r="N79" s="83">
        <f t="shared" si="55"/>
        <v>0</v>
      </c>
      <c r="O79" s="61"/>
      <c r="P79" s="63"/>
      <c r="Q79" s="84">
        <f t="shared" si="81"/>
        <v>0</v>
      </c>
      <c r="R79" s="85">
        <f t="shared" si="56"/>
        <v>0</v>
      </c>
      <c r="S79" s="86" t="e">
        <f t="shared" si="57"/>
        <v>#DIV/0!</v>
      </c>
      <c r="T79" s="85">
        <f t="shared" si="58"/>
        <v>0</v>
      </c>
      <c r="U79" s="85">
        <f t="shared" si="59"/>
        <v>0</v>
      </c>
      <c r="V79" s="85">
        <f t="shared" si="60"/>
        <v>0</v>
      </c>
      <c r="W79" s="85">
        <f t="shared" si="61"/>
        <v>0</v>
      </c>
      <c r="X79" s="85">
        <f t="shared" si="62"/>
        <v>0</v>
      </c>
      <c r="Y79" s="85">
        <f t="shared" si="63"/>
        <v>0</v>
      </c>
      <c r="Z79" s="85">
        <f t="shared" si="64"/>
        <v>0</v>
      </c>
      <c r="AA79" s="87">
        <f t="shared" si="65"/>
        <v>0</v>
      </c>
      <c r="AB79" s="84">
        <f t="shared" si="66"/>
        <v>0</v>
      </c>
      <c r="AC79" s="85">
        <f t="shared" si="67"/>
        <v>0</v>
      </c>
      <c r="AD79" s="89" t="e">
        <f t="shared" si="68"/>
        <v>#DIV/0!</v>
      </c>
      <c r="AE79" s="90"/>
      <c r="AF79" s="91"/>
      <c r="AG79" s="90"/>
      <c r="AH79" s="91"/>
      <c r="AI79" s="90"/>
      <c r="AJ79" s="90"/>
      <c r="AK79" s="93"/>
      <c r="AL79" s="84">
        <f t="shared" si="69"/>
        <v>0</v>
      </c>
      <c r="AM79" s="85">
        <f t="shared" si="70"/>
        <v>0</v>
      </c>
      <c r="AN79" s="89" t="e">
        <f t="shared" si="71"/>
        <v>#DIV/0!</v>
      </c>
      <c r="AO79" s="90"/>
      <c r="AP79" s="91"/>
      <c r="AQ79" s="90"/>
      <c r="AR79" s="91"/>
      <c r="AS79" s="90"/>
      <c r="AT79" s="90"/>
      <c r="AU79" s="93"/>
      <c r="AV79" s="84">
        <f t="shared" si="72"/>
        <v>0</v>
      </c>
      <c r="AW79" s="85">
        <f t="shared" si="73"/>
        <v>0</v>
      </c>
      <c r="AX79" s="89" t="e">
        <f t="shared" si="74"/>
        <v>#DIV/0!</v>
      </c>
      <c r="AY79" s="76"/>
      <c r="AZ79" s="77"/>
      <c r="BA79" s="76"/>
      <c r="BB79" s="77"/>
      <c r="BC79" s="76"/>
      <c r="BD79" s="78"/>
      <c r="BE79" s="79"/>
      <c r="BF79" s="84">
        <f t="shared" si="75"/>
        <v>0</v>
      </c>
      <c r="BG79" s="85">
        <f t="shared" si="76"/>
        <v>0</v>
      </c>
      <c r="BH79" s="89" t="e">
        <f t="shared" si="77"/>
        <v>#DIV/0!</v>
      </c>
      <c r="BI79" s="76"/>
      <c r="BJ79" s="77"/>
      <c r="BK79" s="76"/>
      <c r="BL79" s="77"/>
      <c r="BM79" s="76"/>
      <c r="BN79" s="78"/>
      <c r="BO79" s="79"/>
      <c r="BP79" s="84">
        <f t="shared" si="78"/>
        <v>0</v>
      </c>
      <c r="BQ79" s="85">
        <f t="shared" si="79"/>
        <v>0</v>
      </c>
      <c r="BR79" s="89" t="e">
        <f t="shared" si="80"/>
        <v>#DIV/0!</v>
      </c>
      <c r="BS79" s="76"/>
      <c r="BT79" s="77"/>
      <c r="BU79" s="76"/>
      <c r="BV79" s="77"/>
      <c r="BW79" s="76"/>
      <c r="BX79" s="78"/>
      <c r="BY79" s="79"/>
      <c r="BZ79" s="81" t="str">
        <f>IF(Q79&lt;&gt;'Характеристика мероприятий'!K77,"Стоимость мероприятия не соответствует НМЦК","")</f>
        <v/>
      </c>
      <c r="CA79" s="82" t="str">
        <f>IFERROR(IF((VLOOKUP($B$2,справочники!N72:S161,2,FALSE()))&lt;AD79,"Нарушен ПУС 2026 г."," "),"")</f>
        <v/>
      </c>
      <c r="CB79" s="82" t="str">
        <f>IFERROR(IF((VLOOKUP($B$2,справочники!N72:S161,3,FALSE()))&lt;AN79,"Нарушен ПУС 2027 г.",""),"")</f>
        <v/>
      </c>
      <c r="CC79" s="82" t="str">
        <f>IFERROR(IF((VLOOKUP($B$2,справочники!N72:S161,4,FALSE()))&lt;AX79,"Нарушен ПУС 2028 г.",""),"")</f>
        <v/>
      </c>
      <c r="CD79" s="82" t="str">
        <f>IFERROR(IF((VLOOKUP($B$2,справочники!N72:S161,5,FALSE()))&lt;BH79,"Нарушен ПУС 2029 г.",""),"")</f>
        <v/>
      </c>
      <c r="CE79" s="82" t="str">
        <f>IFERROR(IF((VLOOKUP($B$2,справочники!N72:S161,6,FALSE()))&lt;BR79,"Нарушен ПУС 2030 г.",""),"")</f>
        <v/>
      </c>
    </row>
    <row r="80" spans="1:83" ht="54" customHeight="1">
      <c r="A80" s="102">
        <v>72</v>
      </c>
      <c r="B80" s="61"/>
      <c r="C80" s="104"/>
      <c r="D80" s="61"/>
      <c r="E80" s="63"/>
      <c r="F80" s="64"/>
      <c r="G80" s="61"/>
      <c r="H80" s="61"/>
      <c r="I80" s="65"/>
      <c r="J80" s="61"/>
      <c r="K80" s="61"/>
      <c r="L80" s="61"/>
      <c r="M80" s="61"/>
      <c r="N80" s="83">
        <f t="shared" si="55"/>
        <v>0</v>
      </c>
      <c r="O80" s="61"/>
      <c r="P80" s="63"/>
      <c r="Q80" s="84">
        <f t="shared" si="81"/>
        <v>0</v>
      </c>
      <c r="R80" s="85">
        <f t="shared" si="56"/>
        <v>0</v>
      </c>
      <c r="S80" s="86" t="e">
        <f t="shared" si="57"/>
        <v>#DIV/0!</v>
      </c>
      <c r="T80" s="85">
        <f t="shared" si="58"/>
        <v>0</v>
      </c>
      <c r="U80" s="85">
        <f t="shared" si="59"/>
        <v>0</v>
      </c>
      <c r="V80" s="85">
        <f t="shared" si="60"/>
        <v>0</v>
      </c>
      <c r="W80" s="85">
        <f t="shared" si="61"/>
        <v>0</v>
      </c>
      <c r="X80" s="85">
        <f t="shared" si="62"/>
        <v>0</v>
      </c>
      <c r="Y80" s="85">
        <f t="shared" si="63"/>
        <v>0</v>
      </c>
      <c r="Z80" s="85">
        <f t="shared" si="64"/>
        <v>0</v>
      </c>
      <c r="AA80" s="87">
        <f t="shared" si="65"/>
        <v>0</v>
      </c>
      <c r="AB80" s="84">
        <f t="shared" si="66"/>
        <v>0</v>
      </c>
      <c r="AC80" s="85">
        <f t="shared" si="67"/>
        <v>0</v>
      </c>
      <c r="AD80" s="89" t="e">
        <f t="shared" si="68"/>
        <v>#DIV/0!</v>
      </c>
      <c r="AE80" s="90"/>
      <c r="AF80" s="91"/>
      <c r="AG80" s="90"/>
      <c r="AH80" s="91"/>
      <c r="AI80" s="90"/>
      <c r="AJ80" s="90"/>
      <c r="AK80" s="93"/>
      <c r="AL80" s="84">
        <f t="shared" si="69"/>
        <v>0</v>
      </c>
      <c r="AM80" s="85">
        <f t="shared" si="70"/>
        <v>0</v>
      </c>
      <c r="AN80" s="89" t="e">
        <f t="shared" si="71"/>
        <v>#DIV/0!</v>
      </c>
      <c r="AO80" s="90"/>
      <c r="AP80" s="91"/>
      <c r="AQ80" s="90"/>
      <c r="AR80" s="91"/>
      <c r="AS80" s="90"/>
      <c r="AT80" s="90"/>
      <c r="AU80" s="93"/>
      <c r="AV80" s="84">
        <f t="shared" si="72"/>
        <v>0</v>
      </c>
      <c r="AW80" s="85">
        <f t="shared" si="73"/>
        <v>0</v>
      </c>
      <c r="AX80" s="89" t="e">
        <f t="shared" si="74"/>
        <v>#DIV/0!</v>
      </c>
      <c r="AY80" s="76"/>
      <c r="AZ80" s="77"/>
      <c r="BA80" s="76"/>
      <c r="BB80" s="77"/>
      <c r="BC80" s="76"/>
      <c r="BD80" s="78"/>
      <c r="BE80" s="79"/>
      <c r="BF80" s="84">
        <f t="shared" si="75"/>
        <v>0</v>
      </c>
      <c r="BG80" s="85">
        <f t="shared" si="76"/>
        <v>0</v>
      </c>
      <c r="BH80" s="89" t="e">
        <f t="shared" si="77"/>
        <v>#DIV/0!</v>
      </c>
      <c r="BI80" s="76"/>
      <c r="BJ80" s="77"/>
      <c r="BK80" s="76"/>
      <c r="BL80" s="77"/>
      <c r="BM80" s="76"/>
      <c r="BN80" s="78"/>
      <c r="BO80" s="79"/>
      <c r="BP80" s="84">
        <f t="shared" si="78"/>
        <v>0</v>
      </c>
      <c r="BQ80" s="85">
        <f t="shared" si="79"/>
        <v>0</v>
      </c>
      <c r="BR80" s="89" t="e">
        <f t="shared" si="80"/>
        <v>#DIV/0!</v>
      </c>
      <c r="BS80" s="76"/>
      <c r="BT80" s="77"/>
      <c r="BU80" s="76"/>
      <c r="BV80" s="77"/>
      <c r="BW80" s="76"/>
      <c r="BX80" s="78"/>
      <c r="BY80" s="79"/>
      <c r="BZ80" s="81" t="str">
        <f>IF(Q80&lt;&gt;'Характеристика мероприятий'!K78,"Стоимость мероприятия не соответствует НМЦК","")</f>
        <v/>
      </c>
      <c r="CA80" s="82" t="str">
        <f>IFERROR(IF((VLOOKUP($B$2,справочники!N73:S162,2,FALSE()))&lt;AD80,"Нарушен ПУС 2026 г."," "),"")</f>
        <v/>
      </c>
      <c r="CB80" s="82" t="str">
        <f>IFERROR(IF((VLOOKUP($B$2,справочники!N73:S162,3,FALSE()))&lt;AN80,"Нарушен ПУС 2027 г.",""),"")</f>
        <v/>
      </c>
      <c r="CC80" s="82" t="str">
        <f>IFERROR(IF((VLOOKUP($B$2,справочники!N73:S162,4,FALSE()))&lt;AX80,"Нарушен ПУС 2028 г.",""),"")</f>
        <v/>
      </c>
      <c r="CD80" s="82" t="str">
        <f>IFERROR(IF((VLOOKUP($B$2,справочники!N73:S162,5,FALSE()))&lt;BH80,"Нарушен ПУС 2029 г.",""),"")</f>
        <v/>
      </c>
      <c r="CE80" s="82" t="str">
        <f>IFERROR(IF((VLOOKUP($B$2,справочники!N73:S162,6,FALSE()))&lt;BR80,"Нарушен ПУС 2030 г.",""),"")</f>
        <v/>
      </c>
    </row>
    <row r="81" spans="1:83" ht="54" customHeight="1">
      <c r="A81" s="102">
        <v>73</v>
      </c>
      <c r="B81" s="61"/>
      <c r="C81" s="104"/>
      <c r="D81" s="61"/>
      <c r="E81" s="63"/>
      <c r="F81" s="64"/>
      <c r="G81" s="61"/>
      <c r="H81" s="61"/>
      <c r="I81" s="65"/>
      <c r="J81" s="61"/>
      <c r="K81" s="61"/>
      <c r="L81" s="61"/>
      <c r="M81" s="61"/>
      <c r="N81" s="83">
        <f t="shared" si="55"/>
        <v>0</v>
      </c>
      <c r="O81" s="61"/>
      <c r="P81" s="63"/>
      <c r="Q81" s="84">
        <f t="shared" si="81"/>
        <v>0</v>
      </c>
      <c r="R81" s="85">
        <f t="shared" si="56"/>
        <v>0</v>
      </c>
      <c r="S81" s="86" t="e">
        <f t="shared" si="57"/>
        <v>#DIV/0!</v>
      </c>
      <c r="T81" s="85">
        <f t="shared" si="58"/>
        <v>0</v>
      </c>
      <c r="U81" s="85">
        <f t="shared" si="59"/>
        <v>0</v>
      </c>
      <c r="V81" s="85">
        <f t="shared" si="60"/>
        <v>0</v>
      </c>
      <c r="W81" s="85">
        <f t="shared" si="61"/>
        <v>0</v>
      </c>
      <c r="X81" s="85">
        <f t="shared" si="62"/>
        <v>0</v>
      </c>
      <c r="Y81" s="85">
        <f t="shared" si="63"/>
        <v>0</v>
      </c>
      <c r="Z81" s="85">
        <f t="shared" si="64"/>
        <v>0</v>
      </c>
      <c r="AA81" s="87">
        <f t="shared" si="65"/>
        <v>0</v>
      </c>
      <c r="AB81" s="84">
        <f t="shared" si="66"/>
        <v>0</v>
      </c>
      <c r="AC81" s="85">
        <f t="shared" si="67"/>
        <v>0</v>
      </c>
      <c r="AD81" s="89" t="e">
        <f t="shared" si="68"/>
        <v>#DIV/0!</v>
      </c>
      <c r="AE81" s="90"/>
      <c r="AF81" s="91"/>
      <c r="AG81" s="90"/>
      <c r="AH81" s="91"/>
      <c r="AI81" s="90"/>
      <c r="AJ81" s="90"/>
      <c r="AK81" s="93"/>
      <c r="AL81" s="84">
        <f t="shared" si="69"/>
        <v>0</v>
      </c>
      <c r="AM81" s="85">
        <f t="shared" si="70"/>
        <v>0</v>
      </c>
      <c r="AN81" s="89" t="e">
        <f t="shared" si="71"/>
        <v>#DIV/0!</v>
      </c>
      <c r="AO81" s="90"/>
      <c r="AP81" s="91"/>
      <c r="AQ81" s="90"/>
      <c r="AR81" s="91"/>
      <c r="AS81" s="90"/>
      <c r="AT81" s="90"/>
      <c r="AU81" s="93"/>
      <c r="AV81" s="84">
        <f t="shared" si="72"/>
        <v>0</v>
      </c>
      <c r="AW81" s="85">
        <f t="shared" si="73"/>
        <v>0</v>
      </c>
      <c r="AX81" s="89" t="e">
        <f t="shared" si="74"/>
        <v>#DIV/0!</v>
      </c>
      <c r="AY81" s="76"/>
      <c r="AZ81" s="77"/>
      <c r="BA81" s="76"/>
      <c r="BB81" s="77"/>
      <c r="BC81" s="76"/>
      <c r="BD81" s="78"/>
      <c r="BE81" s="79"/>
      <c r="BF81" s="84">
        <f t="shared" si="75"/>
        <v>0</v>
      </c>
      <c r="BG81" s="85">
        <f t="shared" si="76"/>
        <v>0</v>
      </c>
      <c r="BH81" s="89" t="e">
        <f t="shared" si="77"/>
        <v>#DIV/0!</v>
      </c>
      <c r="BI81" s="76"/>
      <c r="BJ81" s="77"/>
      <c r="BK81" s="76"/>
      <c r="BL81" s="77"/>
      <c r="BM81" s="76"/>
      <c r="BN81" s="78"/>
      <c r="BO81" s="79"/>
      <c r="BP81" s="84">
        <f t="shared" si="78"/>
        <v>0</v>
      </c>
      <c r="BQ81" s="85">
        <f t="shared" si="79"/>
        <v>0</v>
      </c>
      <c r="BR81" s="89" t="e">
        <f t="shared" si="80"/>
        <v>#DIV/0!</v>
      </c>
      <c r="BS81" s="76"/>
      <c r="BT81" s="77"/>
      <c r="BU81" s="76"/>
      <c r="BV81" s="77"/>
      <c r="BW81" s="76"/>
      <c r="BX81" s="78"/>
      <c r="BY81" s="79"/>
      <c r="BZ81" s="81" t="str">
        <f>IF(Q81&lt;&gt;'Характеристика мероприятий'!K79,"Стоимость мероприятия не соответствует НМЦК","")</f>
        <v/>
      </c>
      <c r="CA81" s="82" t="str">
        <f>IFERROR(IF((VLOOKUP($B$2,справочники!N74:S163,2,FALSE()))&lt;AD81,"Нарушен ПУС 2026 г."," "),"")</f>
        <v/>
      </c>
      <c r="CB81" s="82" t="str">
        <f>IFERROR(IF((VLOOKUP($B$2,справочники!N74:S163,3,FALSE()))&lt;AN81,"Нарушен ПУС 2027 г.",""),"")</f>
        <v/>
      </c>
      <c r="CC81" s="82" t="str">
        <f>IFERROR(IF((VLOOKUP($B$2,справочники!N74:S163,4,FALSE()))&lt;AX81,"Нарушен ПУС 2028 г.",""),"")</f>
        <v/>
      </c>
      <c r="CD81" s="82" t="str">
        <f>IFERROR(IF((VLOOKUP($B$2,справочники!N74:S163,5,FALSE()))&lt;BH81,"Нарушен ПУС 2029 г.",""),"")</f>
        <v/>
      </c>
      <c r="CE81" s="82" t="str">
        <f>IFERROR(IF((VLOOKUP($B$2,справочники!N74:S163,6,FALSE()))&lt;BR81,"Нарушен ПУС 2030 г.",""),"")</f>
        <v/>
      </c>
    </row>
    <row r="82" spans="1:83" ht="54" customHeight="1">
      <c r="A82" s="102">
        <v>74</v>
      </c>
      <c r="B82" s="61"/>
      <c r="C82" s="104"/>
      <c r="D82" s="61"/>
      <c r="E82" s="63"/>
      <c r="F82" s="64"/>
      <c r="G82" s="61"/>
      <c r="H82" s="61"/>
      <c r="I82" s="65"/>
      <c r="J82" s="61"/>
      <c r="K82" s="61"/>
      <c r="L82" s="61"/>
      <c r="M82" s="61"/>
      <c r="N82" s="83">
        <f t="shared" si="55"/>
        <v>0</v>
      </c>
      <c r="O82" s="61"/>
      <c r="P82" s="63"/>
      <c r="Q82" s="84">
        <f t="shared" si="81"/>
        <v>0</v>
      </c>
      <c r="R82" s="85">
        <f t="shared" si="56"/>
        <v>0</v>
      </c>
      <c r="S82" s="86" t="e">
        <f t="shared" si="57"/>
        <v>#DIV/0!</v>
      </c>
      <c r="T82" s="85">
        <f t="shared" si="58"/>
        <v>0</v>
      </c>
      <c r="U82" s="85">
        <f t="shared" si="59"/>
        <v>0</v>
      </c>
      <c r="V82" s="85">
        <f t="shared" si="60"/>
        <v>0</v>
      </c>
      <c r="W82" s="85">
        <f t="shared" si="61"/>
        <v>0</v>
      </c>
      <c r="X82" s="85">
        <f t="shared" si="62"/>
        <v>0</v>
      </c>
      <c r="Y82" s="85">
        <f t="shared" si="63"/>
        <v>0</v>
      </c>
      <c r="Z82" s="85">
        <f t="shared" si="64"/>
        <v>0</v>
      </c>
      <c r="AA82" s="87">
        <f t="shared" si="65"/>
        <v>0</v>
      </c>
      <c r="AB82" s="84">
        <f t="shared" si="66"/>
        <v>0</v>
      </c>
      <c r="AC82" s="85">
        <f t="shared" si="67"/>
        <v>0</v>
      </c>
      <c r="AD82" s="89" t="e">
        <f t="shared" si="68"/>
        <v>#DIV/0!</v>
      </c>
      <c r="AE82" s="90"/>
      <c r="AF82" s="91"/>
      <c r="AG82" s="90"/>
      <c r="AH82" s="91"/>
      <c r="AI82" s="90"/>
      <c r="AJ82" s="90"/>
      <c r="AK82" s="93"/>
      <c r="AL82" s="84">
        <f t="shared" si="69"/>
        <v>0</v>
      </c>
      <c r="AM82" s="85">
        <f t="shared" si="70"/>
        <v>0</v>
      </c>
      <c r="AN82" s="89" t="e">
        <f t="shared" si="71"/>
        <v>#DIV/0!</v>
      </c>
      <c r="AO82" s="90"/>
      <c r="AP82" s="91"/>
      <c r="AQ82" s="90"/>
      <c r="AR82" s="91"/>
      <c r="AS82" s="90"/>
      <c r="AT82" s="90"/>
      <c r="AU82" s="93"/>
      <c r="AV82" s="84">
        <f t="shared" si="72"/>
        <v>0</v>
      </c>
      <c r="AW82" s="85">
        <f t="shared" si="73"/>
        <v>0</v>
      </c>
      <c r="AX82" s="89" t="e">
        <f t="shared" si="74"/>
        <v>#DIV/0!</v>
      </c>
      <c r="AY82" s="76"/>
      <c r="AZ82" s="77"/>
      <c r="BA82" s="76"/>
      <c r="BB82" s="77"/>
      <c r="BC82" s="76"/>
      <c r="BD82" s="78"/>
      <c r="BE82" s="79"/>
      <c r="BF82" s="84">
        <f t="shared" si="75"/>
        <v>0</v>
      </c>
      <c r="BG82" s="85">
        <f t="shared" si="76"/>
        <v>0</v>
      </c>
      <c r="BH82" s="89" t="e">
        <f t="shared" si="77"/>
        <v>#DIV/0!</v>
      </c>
      <c r="BI82" s="76"/>
      <c r="BJ82" s="77"/>
      <c r="BK82" s="76"/>
      <c r="BL82" s="77"/>
      <c r="BM82" s="76"/>
      <c r="BN82" s="78"/>
      <c r="BO82" s="79"/>
      <c r="BP82" s="84">
        <f t="shared" si="78"/>
        <v>0</v>
      </c>
      <c r="BQ82" s="85">
        <f t="shared" si="79"/>
        <v>0</v>
      </c>
      <c r="BR82" s="89" t="e">
        <f t="shared" si="80"/>
        <v>#DIV/0!</v>
      </c>
      <c r="BS82" s="76"/>
      <c r="BT82" s="77"/>
      <c r="BU82" s="76"/>
      <c r="BV82" s="77"/>
      <c r="BW82" s="76"/>
      <c r="BX82" s="78"/>
      <c r="BY82" s="79"/>
      <c r="BZ82" s="81" t="str">
        <f>IF(Q82&lt;&gt;'Характеристика мероприятий'!K80,"Стоимость мероприятия не соответствует НМЦК","")</f>
        <v/>
      </c>
      <c r="CA82" s="82" t="str">
        <f>IFERROR(IF((VLOOKUP($B$2,справочники!N75:S164,2,FALSE()))&lt;AD82,"Нарушен ПУС 2026 г."," "),"")</f>
        <v/>
      </c>
      <c r="CB82" s="82" t="str">
        <f>IFERROR(IF((VLOOKUP($B$2,справочники!N75:S164,3,FALSE()))&lt;AN82,"Нарушен ПУС 2027 г.",""),"")</f>
        <v/>
      </c>
      <c r="CC82" s="82" t="str">
        <f>IFERROR(IF((VLOOKUP($B$2,справочники!N75:S164,4,FALSE()))&lt;AX82,"Нарушен ПУС 2028 г.",""),"")</f>
        <v/>
      </c>
      <c r="CD82" s="82" t="str">
        <f>IFERROR(IF((VLOOKUP($B$2,справочники!N75:S164,5,FALSE()))&lt;BH82,"Нарушен ПУС 2029 г.",""),"")</f>
        <v/>
      </c>
      <c r="CE82" s="82" t="str">
        <f>IFERROR(IF((VLOOKUP($B$2,справочники!N75:S164,6,FALSE()))&lt;BR82,"Нарушен ПУС 2030 г.",""),"")</f>
        <v/>
      </c>
    </row>
    <row r="83" spans="1:83" ht="54" customHeight="1">
      <c r="A83" s="102">
        <v>75</v>
      </c>
      <c r="B83" s="61"/>
      <c r="C83" s="104"/>
      <c r="D83" s="61"/>
      <c r="E83" s="63"/>
      <c r="F83" s="64"/>
      <c r="G83" s="61"/>
      <c r="H83" s="61"/>
      <c r="I83" s="65"/>
      <c r="J83" s="61"/>
      <c r="K83" s="61"/>
      <c r="L83" s="61"/>
      <c r="M83" s="61"/>
      <c r="N83" s="83">
        <f t="shared" si="55"/>
        <v>0</v>
      </c>
      <c r="O83" s="61"/>
      <c r="P83" s="63"/>
      <c r="Q83" s="84">
        <f t="shared" si="81"/>
        <v>0</v>
      </c>
      <c r="R83" s="85">
        <f t="shared" si="56"/>
        <v>0</v>
      </c>
      <c r="S83" s="86" t="e">
        <f t="shared" si="57"/>
        <v>#DIV/0!</v>
      </c>
      <c r="T83" s="85">
        <f t="shared" si="58"/>
        <v>0</v>
      </c>
      <c r="U83" s="85">
        <f t="shared" si="59"/>
        <v>0</v>
      </c>
      <c r="V83" s="85">
        <f t="shared" si="60"/>
        <v>0</v>
      </c>
      <c r="W83" s="85">
        <f t="shared" si="61"/>
        <v>0</v>
      </c>
      <c r="X83" s="85">
        <f t="shared" si="62"/>
        <v>0</v>
      </c>
      <c r="Y83" s="85">
        <f t="shared" si="63"/>
        <v>0</v>
      </c>
      <c r="Z83" s="85">
        <f t="shared" si="64"/>
        <v>0</v>
      </c>
      <c r="AA83" s="87">
        <f t="shared" si="65"/>
        <v>0</v>
      </c>
      <c r="AB83" s="84">
        <f t="shared" si="66"/>
        <v>0</v>
      </c>
      <c r="AC83" s="85">
        <f t="shared" si="67"/>
        <v>0</v>
      </c>
      <c r="AD83" s="89" t="e">
        <f t="shared" si="68"/>
        <v>#DIV/0!</v>
      </c>
      <c r="AE83" s="90"/>
      <c r="AF83" s="91"/>
      <c r="AG83" s="90"/>
      <c r="AH83" s="91"/>
      <c r="AI83" s="90"/>
      <c r="AJ83" s="90"/>
      <c r="AK83" s="93"/>
      <c r="AL83" s="84">
        <f t="shared" si="69"/>
        <v>0</v>
      </c>
      <c r="AM83" s="85">
        <f t="shared" si="70"/>
        <v>0</v>
      </c>
      <c r="AN83" s="89" t="e">
        <f t="shared" si="71"/>
        <v>#DIV/0!</v>
      </c>
      <c r="AO83" s="90"/>
      <c r="AP83" s="91"/>
      <c r="AQ83" s="90"/>
      <c r="AR83" s="91"/>
      <c r="AS83" s="90"/>
      <c r="AT83" s="90"/>
      <c r="AU83" s="93"/>
      <c r="AV83" s="84">
        <f t="shared" si="72"/>
        <v>0</v>
      </c>
      <c r="AW83" s="85">
        <f t="shared" si="73"/>
        <v>0</v>
      </c>
      <c r="AX83" s="89" t="e">
        <f t="shared" si="74"/>
        <v>#DIV/0!</v>
      </c>
      <c r="AY83" s="76"/>
      <c r="AZ83" s="77"/>
      <c r="BA83" s="76"/>
      <c r="BB83" s="77"/>
      <c r="BC83" s="76"/>
      <c r="BD83" s="78"/>
      <c r="BE83" s="79"/>
      <c r="BF83" s="84">
        <f t="shared" si="75"/>
        <v>0</v>
      </c>
      <c r="BG83" s="85">
        <f t="shared" si="76"/>
        <v>0</v>
      </c>
      <c r="BH83" s="89" t="e">
        <f t="shared" si="77"/>
        <v>#DIV/0!</v>
      </c>
      <c r="BI83" s="76"/>
      <c r="BJ83" s="77"/>
      <c r="BK83" s="76"/>
      <c r="BL83" s="77"/>
      <c r="BM83" s="76"/>
      <c r="BN83" s="78"/>
      <c r="BO83" s="79"/>
      <c r="BP83" s="84">
        <f t="shared" si="78"/>
        <v>0</v>
      </c>
      <c r="BQ83" s="85">
        <f t="shared" si="79"/>
        <v>0</v>
      </c>
      <c r="BR83" s="89" t="e">
        <f t="shared" si="80"/>
        <v>#DIV/0!</v>
      </c>
      <c r="BS83" s="76"/>
      <c r="BT83" s="77"/>
      <c r="BU83" s="76"/>
      <c r="BV83" s="77"/>
      <c r="BW83" s="76"/>
      <c r="BX83" s="78"/>
      <c r="BY83" s="79"/>
      <c r="BZ83" s="81" t="str">
        <f>IF(Q83&lt;&gt;'Характеристика мероприятий'!K81,"Стоимость мероприятия не соответствует НМЦК","")</f>
        <v/>
      </c>
      <c r="CA83" s="82" t="str">
        <f>IFERROR(IF((VLOOKUP($B$2,справочники!N76:S165,2,FALSE()))&lt;AD83,"Нарушен ПУС 2026 г."," "),"")</f>
        <v/>
      </c>
      <c r="CB83" s="82" t="str">
        <f>IFERROR(IF((VLOOKUP($B$2,справочники!N76:S165,3,FALSE()))&lt;AN83,"Нарушен ПУС 2027 г.",""),"")</f>
        <v/>
      </c>
      <c r="CC83" s="82" t="str">
        <f>IFERROR(IF((VLOOKUP($B$2,справочники!N76:S165,4,FALSE()))&lt;AX83,"Нарушен ПУС 2028 г.",""),"")</f>
        <v/>
      </c>
      <c r="CD83" s="82" t="str">
        <f>IFERROR(IF((VLOOKUP($B$2,справочники!N76:S165,5,FALSE()))&lt;BH83,"Нарушен ПУС 2029 г.",""),"")</f>
        <v/>
      </c>
      <c r="CE83" s="82" t="str">
        <f>IFERROR(IF((VLOOKUP($B$2,справочники!N76:S165,6,FALSE()))&lt;BR83,"Нарушен ПУС 2030 г.",""),"")</f>
        <v/>
      </c>
    </row>
    <row r="84" spans="1:83" ht="54" customHeight="1">
      <c r="A84" s="102">
        <v>76</v>
      </c>
      <c r="B84" s="61"/>
      <c r="C84" s="104"/>
      <c r="D84" s="61"/>
      <c r="E84" s="63"/>
      <c r="F84" s="64"/>
      <c r="G84" s="61"/>
      <c r="H84" s="61"/>
      <c r="I84" s="65"/>
      <c r="J84" s="61"/>
      <c r="K84" s="61"/>
      <c r="L84" s="61"/>
      <c r="M84" s="61"/>
      <c r="N84" s="83">
        <f t="shared" si="55"/>
        <v>0</v>
      </c>
      <c r="O84" s="61"/>
      <c r="P84" s="63"/>
      <c r="Q84" s="84">
        <f t="shared" si="81"/>
        <v>0</v>
      </c>
      <c r="R84" s="85">
        <f t="shared" si="56"/>
        <v>0</v>
      </c>
      <c r="S84" s="86" t="e">
        <f t="shared" si="57"/>
        <v>#DIV/0!</v>
      </c>
      <c r="T84" s="85">
        <f t="shared" si="58"/>
        <v>0</v>
      </c>
      <c r="U84" s="85">
        <f t="shared" si="59"/>
        <v>0</v>
      </c>
      <c r="V84" s="85">
        <f t="shared" si="60"/>
        <v>0</v>
      </c>
      <c r="W84" s="85">
        <f t="shared" si="61"/>
        <v>0</v>
      </c>
      <c r="X84" s="85">
        <f t="shared" si="62"/>
        <v>0</v>
      </c>
      <c r="Y84" s="85">
        <f t="shared" si="63"/>
        <v>0</v>
      </c>
      <c r="Z84" s="85">
        <f t="shared" si="64"/>
        <v>0</v>
      </c>
      <c r="AA84" s="87">
        <f t="shared" si="65"/>
        <v>0</v>
      </c>
      <c r="AB84" s="84">
        <f t="shared" si="66"/>
        <v>0</v>
      </c>
      <c r="AC84" s="85">
        <f t="shared" si="67"/>
        <v>0</v>
      </c>
      <c r="AD84" s="89" t="e">
        <f t="shared" si="68"/>
        <v>#DIV/0!</v>
      </c>
      <c r="AE84" s="90"/>
      <c r="AF84" s="91"/>
      <c r="AG84" s="90"/>
      <c r="AH84" s="91"/>
      <c r="AI84" s="90"/>
      <c r="AJ84" s="90"/>
      <c r="AK84" s="93"/>
      <c r="AL84" s="84">
        <f t="shared" si="69"/>
        <v>0</v>
      </c>
      <c r="AM84" s="85">
        <f t="shared" si="70"/>
        <v>0</v>
      </c>
      <c r="AN84" s="89" t="e">
        <f t="shared" si="71"/>
        <v>#DIV/0!</v>
      </c>
      <c r="AO84" s="90"/>
      <c r="AP84" s="91"/>
      <c r="AQ84" s="90"/>
      <c r="AR84" s="91"/>
      <c r="AS84" s="90"/>
      <c r="AT84" s="90"/>
      <c r="AU84" s="93"/>
      <c r="AV84" s="84">
        <f t="shared" si="72"/>
        <v>0</v>
      </c>
      <c r="AW84" s="85">
        <f t="shared" si="73"/>
        <v>0</v>
      </c>
      <c r="AX84" s="89" t="e">
        <f t="shared" si="74"/>
        <v>#DIV/0!</v>
      </c>
      <c r="AY84" s="76"/>
      <c r="AZ84" s="77"/>
      <c r="BA84" s="76"/>
      <c r="BB84" s="77"/>
      <c r="BC84" s="76"/>
      <c r="BD84" s="78"/>
      <c r="BE84" s="79"/>
      <c r="BF84" s="84">
        <f t="shared" si="75"/>
        <v>0</v>
      </c>
      <c r="BG84" s="85">
        <f t="shared" si="76"/>
        <v>0</v>
      </c>
      <c r="BH84" s="89" t="e">
        <f t="shared" si="77"/>
        <v>#DIV/0!</v>
      </c>
      <c r="BI84" s="76"/>
      <c r="BJ84" s="77"/>
      <c r="BK84" s="76"/>
      <c r="BL84" s="77"/>
      <c r="BM84" s="76"/>
      <c r="BN84" s="78"/>
      <c r="BO84" s="79"/>
      <c r="BP84" s="84">
        <f t="shared" si="78"/>
        <v>0</v>
      </c>
      <c r="BQ84" s="85">
        <f t="shared" si="79"/>
        <v>0</v>
      </c>
      <c r="BR84" s="89" t="e">
        <f t="shared" si="80"/>
        <v>#DIV/0!</v>
      </c>
      <c r="BS84" s="76"/>
      <c r="BT84" s="77"/>
      <c r="BU84" s="76"/>
      <c r="BV84" s="77"/>
      <c r="BW84" s="76"/>
      <c r="BX84" s="78"/>
      <c r="BY84" s="79"/>
      <c r="BZ84" s="81" t="str">
        <f>IF(Q84&lt;&gt;'Характеристика мероприятий'!K82,"Стоимость мероприятия не соответствует НМЦК","")</f>
        <v/>
      </c>
      <c r="CA84" s="82" t="str">
        <f>IFERROR(IF((VLOOKUP($B$2,справочники!N77:S166,2,FALSE()))&lt;AD84,"Нарушен ПУС 2026 г."," "),"")</f>
        <v/>
      </c>
      <c r="CB84" s="82" t="str">
        <f>IFERROR(IF((VLOOKUP($B$2,справочники!N77:S166,3,FALSE()))&lt;AN84,"Нарушен ПУС 2027 г.",""),"")</f>
        <v/>
      </c>
      <c r="CC84" s="82" t="str">
        <f>IFERROR(IF((VLOOKUP($B$2,справочники!N77:S166,4,FALSE()))&lt;AX84,"Нарушен ПУС 2028 г.",""),"")</f>
        <v/>
      </c>
      <c r="CD84" s="82" t="str">
        <f>IFERROR(IF((VLOOKUP($B$2,справочники!N77:S166,5,FALSE()))&lt;BH84,"Нарушен ПУС 2029 г.",""),"")</f>
        <v/>
      </c>
      <c r="CE84" s="82" t="str">
        <f>IFERROR(IF((VLOOKUP($B$2,справочники!N77:S166,6,FALSE()))&lt;BR84,"Нарушен ПУС 2030 г.",""),"")</f>
        <v/>
      </c>
    </row>
    <row r="85" spans="1:83" ht="54" customHeight="1">
      <c r="A85" s="102">
        <v>77</v>
      </c>
      <c r="B85" s="61"/>
      <c r="C85" s="104"/>
      <c r="D85" s="61"/>
      <c r="E85" s="63"/>
      <c r="F85" s="64"/>
      <c r="G85" s="61"/>
      <c r="H85" s="61"/>
      <c r="I85" s="65"/>
      <c r="J85" s="61"/>
      <c r="K85" s="61"/>
      <c r="L85" s="61"/>
      <c r="M85" s="61"/>
      <c r="N85" s="83">
        <f t="shared" si="55"/>
        <v>0</v>
      </c>
      <c r="O85" s="61"/>
      <c r="P85" s="63"/>
      <c r="Q85" s="84">
        <f t="shared" si="81"/>
        <v>0</v>
      </c>
      <c r="R85" s="85">
        <f t="shared" si="56"/>
        <v>0</v>
      </c>
      <c r="S85" s="86" t="e">
        <f t="shared" si="57"/>
        <v>#DIV/0!</v>
      </c>
      <c r="T85" s="85">
        <f t="shared" si="58"/>
        <v>0</v>
      </c>
      <c r="U85" s="85">
        <f t="shared" si="59"/>
        <v>0</v>
      </c>
      <c r="V85" s="85">
        <f t="shared" si="60"/>
        <v>0</v>
      </c>
      <c r="W85" s="85">
        <f t="shared" si="61"/>
        <v>0</v>
      </c>
      <c r="X85" s="85">
        <f t="shared" si="62"/>
        <v>0</v>
      </c>
      <c r="Y85" s="85">
        <f t="shared" si="63"/>
        <v>0</v>
      </c>
      <c r="Z85" s="85">
        <f t="shared" si="64"/>
        <v>0</v>
      </c>
      <c r="AA85" s="87">
        <f t="shared" si="65"/>
        <v>0</v>
      </c>
      <c r="AB85" s="84">
        <f t="shared" si="66"/>
        <v>0</v>
      </c>
      <c r="AC85" s="85">
        <f t="shared" si="67"/>
        <v>0</v>
      </c>
      <c r="AD85" s="89" t="e">
        <f t="shared" si="68"/>
        <v>#DIV/0!</v>
      </c>
      <c r="AE85" s="90"/>
      <c r="AF85" s="91"/>
      <c r="AG85" s="90"/>
      <c r="AH85" s="91"/>
      <c r="AI85" s="90"/>
      <c r="AJ85" s="90"/>
      <c r="AK85" s="93"/>
      <c r="AL85" s="84">
        <f t="shared" si="69"/>
        <v>0</v>
      </c>
      <c r="AM85" s="85">
        <f t="shared" si="70"/>
        <v>0</v>
      </c>
      <c r="AN85" s="89" t="e">
        <f t="shared" si="71"/>
        <v>#DIV/0!</v>
      </c>
      <c r="AO85" s="90"/>
      <c r="AP85" s="91"/>
      <c r="AQ85" s="90"/>
      <c r="AR85" s="91"/>
      <c r="AS85" s="90"/>
      <c r="AT85" s="90"/>
      <c r="AU85" s="93"/>
      <c r="AV85" s="84">
        <f t="shared" si="72"/>
        <v>0</v>
      </c>
      <c r="AW85" s="85">
        <f t="shared" si="73"/>
        <v>0</v>
      </c>
      <c r="AX85" s="89" t="e">
        <f t="shared" si="74"/>
        <v>#DIV/0!</v>
      </c>
      <c r="AY85" s="76"/>
      <c r="AZ85" s="77"/>
      <c r="BA85" s="76"/>
      <c r="BB85" s="77"/>
      <c r="BC85" s="76"/>
      <c r="BD85" s="78"/>
      <c r="BE85" s="79"/>
      <c r="BF85" s="84">
        <f t="shared" si="75"/>
        <v>0</v>
      </c>
      <c r="BG85" s="85">
        <f t="shared" si="76"/>
        <v>0</v>
      </c>
      <c r="BH85" s="89" t="e">
        <f t="shared" si="77"/>
        <v>#DIV/0!</v>
      </c>
      <c r="BI85" s="76"/>
      <c r="BJ85" s="77"/>
      <c r="BK85" s="76"/>
      <c r="BL85" s="77"/>
      <c r="BM85" s="76"/>
      <c r="BN85" s="78"/>
      <c r="BO85" s="79"/>
      <c r="BP85" s="84">
        <f t="shared" si="78"/>
        <v>0</v>
      </c>
      <c r="BQ85" s="85">
        <f t="shared" si="79"/>
        <v>0</v>
      </c>
      <c r="BR85" s="89" t="e">
        <f t="shared" si="80"/>
        <v>#DIV/0!</v>
      </c>
      <c r="BS85" s="76"/>
      <c r="BT85" s="77"/>
      <c r="BU85" s="76"/>
      <c r="BV85" s="77"/>
      <c r="BW85" s="76"/>
      <c r="BX85" s="78"/>
      <c r="BY85" s="79"/>
      <c r="BZ85" s="81" t="str">
        <f>IF(Q85&lt;&gt;'Характеристика мероприятий'!K83,"Стоимость мероприятия не соответствует НМЦК","")</f>
        <v/>
      </c>
      <c r="CA85" s="82" t="str">
        <f>IFERROR(IF((VLOOKUP($B$2,справочники!N78:S167,2,FALSE()))&lt;AD85,"Нарушен ПУС 2026 г."," "),"")</f>
        <v/>
      </c>
      <c r="CB85" s="82" t="str">
        <f>IFERROR(IF((VLOOKUP($B$2,справочники!N78:S167,3,FALSE()))&lt;AN85,"Нарушен ПУС 2027 г.",""),"")</f>
        <v/>
      </c>
      <c r="CC85" s="82" t="str">
        <f>IFERROR(IF((VLOOKUP($B$2,справочники!N78:S167,4,FALSE()))&lt;AX85,"Нарушен ПУС 2028 г.",""),"")</f>
        <v/>
      </c>
      <c r="CD85" s="82" t="str">
        <f>IFERROR(IF((VLOOKUP($B$2,справочники!N78:S167,5,FALSE()))&lt;BH85,"Нарушен ПУС 2029 г.",""),"")</f>
        <v/>
      </c>
      <c r="CE85" s="82" t="str">
        <f>IFERROR(IF((VLOOKUP($B$2,справочники!N78:S167,6,FALSE()))&lt;BR85,"Нарушен ПУС 2030 г.",""),"")</f>
        <v/>
      </c>
    </row>
    <row r="86" spans="1:83" ht="54" customHeight="1">
      <c r="A86" s="102">
        <v>78</v>
      </c>
      <c r="B86" s="61"/>
      <c r="C86" s="104"/>
      <c r="D86" s="61"/>
      <c r="E86" s="63"/>
      <c r="F86" s="64"/>
      <c r="G86" s="61"/>
      <c r="H86" s="61"/>
      <c r="I86" s="65"/>
      <c r="J86" s="61"/>
      <c r="K86" s="61"/>
      <c r="L86" s="61"/>
      <c r="M86" s="61"/>
      <c r="N86" s="83">
        <f t="shared" si="55"/>
        <v>0</v>
      </c>
      <c r="O86" s="61"/>
      <c r="P86" s="63"/>
      <c r="Q86" s="84">
        <f t="shared" si="81"/>
        <v>0</v>
      </c>
      <c r="R86" s="85">
        <f t="shared" si="56"/>
        <v>0</v>
      </c>
      <c r="S86" s="86" t="e">
        <f t="shared" si="57"/>
        <v>#DIV/0!</v>
      </c>
      <c r="T86" s="85">
        <f t="shared" si="58"/>
        <v>0</v>
      </c>
      <c r="U86" s="85">
        <f t="shared" si="59"/>
        <v>0</v>
      </c>
      <c r="V86" s="85">
        <f t="shared" si="60"/>
        <v>0</v>
      </c>
      <c r="W86" s="85">
        <f t="shared" si="61"/>
        <v>0</v>
      </c>
      <c r="X86" s="85">
        <f t="shared" si="62"/>
        <v>0</v>
      </c>
      <c r="Y86" s="85">
        <f t="shared" si="63"/>
        <v>0</v>
      </c>
      <c r="Z86" s="85">
        <f t="shared" si="64"/>
        <v>0</v>
      </c>
      <c r="AA86" s="87">
        <f t="shared" si="65"/>
        <v>0</v>
      </c>
      <c r="AB86" s="84">
        <f t="shared" si="66"/>
        <v>0</v>
      </c>
      <c r="AC86" s="85">
        <f t="shared" si="67"/>
        <v>0</v>
      </c>
      <c r="AD86" s="89" t="e">
        <f t="shared" si="68"/>
        <v>#DIV/0!</v>
      </c>
      <c r="AE86" s="90"/>
      <c r="AF86" s="91"/>
      <c r="AG86" s="90"/>
      <c r="AH86" s="91"/>
      <c r="AI86" s="90"/>
      <c r="AJ86" s="90"/>
      <c r="AK86" s="93"/>
      <c r="AL86" s="84">
        <f t="shared" si="69"/>
        <v>0</v>
      </c>
      <c r="AM86" s="85">
        <f t="shared" si="70"/>
        <v>0</v>
      </c>
      <c r="AN86" s="89" t="e">
        <f t="shared" si="71"/>
        <v>#DIV/0!</v>
      </c>
      <c r="AO86" s="90"/>
      <c r="AP86" s="91"/>
      <c r="AQ86" s="90"/>
      <c r="AR86" s="91"/>
      <c r="AS86" s="90"/>
      <c r="AT86" s="90"/>
      <c r="AU86" s="93"/>
      <c r="AV86" s="84">
        <f t="shared" si="72"/>
        <v>0</v>
      </c>
      <c r="AW86" s="85">
        <f t="shared" si="73"/>
        <v>0</v>
      </c>
      <c r="AX86" s="89" t="e">
        <f t="shared" si="74"/>
        <v>#DIV/0!</v>
      </c>
      <c r="AY86" s="76"/>
      <c r="AZ86" s="77"/>
      <c r="BA86" s="76"/>
      <c r="BB86" s="77"/>
      <c r="BC86" s="76"/>
      <c r="BD86" s="78"/>
      <c r="BE86" s="79"/>
      <c r="BF86" s="84">
        <f t="shared" si="75"/>
        <v>0</v>
      </c>
      <c r="BG86" s="85">
        <f t="shared" si="76"/>
        <v>0</v>
      </c>
      <c r="BH86" s="89" t="e">
        <f t="shared" si="77"/>
        <v>#DIV/0!</v>
      </c>
      <c r="BI86" s="76"/>
      <c r="BJ86" s="77"/>
      <c r="BK86" s="76"/>
      <c r="BL86" s="77"/>
      <c r="BM86" s="76"/>
      <c r="BN86" s="78"/>
      <c r="BO86" s="79"/>
      <c r="BP86" s="84">
        <f t="shared" si="78"/>
        <v>0</v>
      </c>
      <c r="BQ86" s="85">
        <f t="shared" si="79"/>
        <v>0</v>
      </c>
      <c r="BR86" s="89" t="e">
        <f t="shared" si="80"/>
        <v>#DIV/0!</v>
      </c>
      <c r="BS86" s="76"/>
      <c r="BT86" s="77"/>
      <c r="BU86" s="76"/>
      <c r="BV86" s="77"/>
      <c r="BW86" s="76"/>
      <c r="BX86" s="78"/>
      <c r="BY86" s="79"/>
      <c r="BZ86" s="81" t="str">
        <f>IF(Q86&lt;&gt;'Характеристика мероприятий'!K84,"Стоимость мероприятия не соответствует НМЦК","")</f>
        <v/>
      </c>
      <c r="CA86" s="82" t="str">
        <f>IFERROR(IF((VLOOKUP($B$2,справочники!N79:S168,2,FALSE()))&lt;AD86,"Нарушен ПУС 2026 г."," "),"")</f>
        <v/>
      </c>
      <c r="CB86" s="82" t="str">
        <f>IFERROR(IF((VLOOKUP($B$2,справочники!N79:S168,3,FALSE()))&lt;AN86,"Нарушен ПУС 2027 г.",""),"")</f>
        <v/>
      </c>
      <c r="CC86" s="82" t="str">
        <f>IFERROR(IF((VLOOKUP($B$2,справочники!N79:S168,4,FALSE()))&lt;AX86,"Нарушен ПУС 2028 г.",""),"")</f>
        <v/>
      </c>
      <c r="CD86" s="82" t="str">
        <f>IFERROR(IF((VLOOKUP($B$2,справочники!N79:S168,5,FALSE()))&lt;BH86,"Нарушен ПУС 2029 г.",""),"")</f>
        <v/>
      </c>
      <c r="CE86" s="82" t="str">
        <f>IFERROR(IF((VLOOKUP($B$2,справочники!N79:S168,6,FALSE()))&lt;BR86,"Нарушен ПУС 2030 г.",""),"")</f>
        <v/>
      </c>
    </row>
    <row r="87" spans="1:83" ht="54" customHeight="1">
      <c r="A87" s="102">
        <v>79</v>
      </c>
      <c r="B87" s="61"/>
      <c r="C87" s="104"/>
      <c r="D87" s="61"/>
      <c r="E87" s="63"/>
      <c r="F87" s="64"/>
      <c r="G87" s="61"/>
      <c r="H87" s="61"/>
      <c r="I87" s="65"/>
      <c r="J87" s="61"/>
      <c r="K87" s="61"/>
      <c r="L87" s="61"/>
      <c r="M87" s="61"/>
      <c r="N87" s="83">
        <f t="shared" si="55"/>
        <v>0</v>
      </c>
      <c r="O87" s="61"/>
      <c r="P87" s="63"/>
      <c r="Q87" s="84">
        <f t="shared" si="81"/>
        <v>0</v>
      </c>
      <c r="R87" s="85">
        <f t="shared" si="56"/>
        <v>0</v>
      </c>
      <c r="S87" s="86" t="e">
        <f t="shared" si="57"/>
        <v>#DIV/0!</v>
      </c>
      <c r="T87" s="85">
        <f t="shared" si="58"/>
        <v>0</v>
      </c>
      <c r="U87" s="85">
        <f t="shared" si="59"/>
        <v>0</v>
      </c>
      <c r="V87" s="85">
        <f t="shared" si="60"/>
        <v>0</v>
      </c>
      <c r="W87" s="85">
        <f t="shared" si="61"/>
        <v>0</v>
      </c>
      <c r="X87" s="85">
        <f t="shared" si="62"/>
        <v>0</v>
      </c>
      <c r="Y87" s="85">
        <f t="shared" si="63"/>
        <v>0</v>
      </c>
      <c r="Z87" s="85">
        <f t="shared" si="64"/>
        <v>0</v>
      </c>
      <c r="AA87" s="87">
        <f t="shared" si="65"/>
        <v>0</v>
      </c>
      <c r="AB87" s="84">
        <f t="shared" si="66"/>
        <v>0</v>
      </c>
      <c r="AC87" s="85">
        <f t="shared" si="67"/>
        <v>0</v>
      </c>
      <c r="AD87" s="89" t="e">
        <f t="shared" si="68"/>
        <v>#DIV/0!</v>
      </c>
      <c r="AE87" s="90"/>
      <c r="AF87" s="91"/>
      <c r="AG87" s="90"/>
      <c r="AH87" s="91"/>
      <c r="AI87" s="90"/>
      <c r="AJ87" s="90"/>
      <c r="AK87" s="93"/>
      <c r="AL87" s="84">
        <f t="shared" si="69"/>
        <v>0</v>
      </c>
      <c r="AM87" s="85">
        <f t="shared" si="70"/>
        <v>0</v>
      </c>
      <c r="AN87" s="89" t="e">
        <f t="shared" si="71"/>
        <v>#DIV/0!</v>
      </c>
      <c r="AO87" s="90"/>
      <c r="AP87" s="91"/>
      <c r="AQ87" s="90"/>
      <c r="AR87" s="91"/>
      <c r="AS87" s="90"/>
      <c r="AT87" s="90"/>
      <c r="AU87" s="93"/>
      <c r="AV87" s="84">
        <f t="shared" si="72"/>
        <v>0</v>
      </c>
      <c r="AW87" s="85">
        <f t="shared" si="73"/>
        <v>0</v>
      </c>
      <c r="AX87" s="89" t="e">
        <f t="shared" si="74"/>
        <v>#DIV/0!</v>
      </c>
      <c r="AY87" s="76"/>
      <c r="AZ87" s="77"/>
      <c r="BA87" s="76"/>
      <c r="BB87" s="77"/>
      <c r="BC87" s="76"/>
      <c r="BD87" s="78"/>
      <c r="BE87" s="79"/>
      <c r="BF87" s="84">
        <f t="shared" si="75"/>
        <v>0</v>
      </c>
      <c r="BG87" s="85">
        <f t="shared" si="76"/>
        <v>0</v>
      </c>
      <c r="BH87" s="89" t="e">
        <f t="shared" si="77"/>
        <v>#DIV/0!</v>
      </c>
      <c r="BI87" s="76"/>
      <c r="BJ87" s="77"/>
      <c r="BK87" s="76"/>
      <c r="BL87" s="77"/>
      <c r="BM87" s="76"/>
      <c r="BN87" s="78"/>
      <c r="BO87" s="79"/>
      <c r="BP87" s="84">
        <f t="shared" si="78"/>
        <v>0</v>
      </c>
      <c r="BQ87" s="85">
        <f t="shared" si="79"/>
        <v>0</v>
      </c>
      <c r="BR87" s="89" t="e">
        <f t="shared" si="80"/>
        <v>#DIV/0!</v>
      </c>
      <c r="BS87" s="76"/>
      <c r="BT87" s="77"/>
      <c r="BU87" s="76"/>
      <c r="BV87" s="77"/>
      <c r="BW87" s="76"/>
      <c r="BX87" s="78"/>
      <c r="BY87" s="79"/>
      <c r="BZ87" s="81" t="str">
        <f>IF(Q87&lt;&gt;'Характеристика мероприятий'!K85,"Стоимость мероприятия не соответствует НМЦК","")</f>
        <v/>
      </c>
      <c r="CA87" s="82" t="str">
        <f>IFERROR(IF((VLOOKUP($B$2,справочники!N80:S169,2,FALSE()))&lt;AD87,"Нарушен ПУС 2026 г."," "),"")</f>
        <v/>
      </c>
      <c r="CB87" s="82" t="str">
        <f>IFERROR(IF((VLOOKUP($B$2,справочники!N80:S169,3,FALSE()))&lt;AN87,"Нарушен ПУС 2027 г.",""),"")</f>
        <v/>
      </c>
      <c r="CC87" s="82" t="str">
        <f>IFERROR(IF((VLOOKUP($B$2,справочники!N80:S169,4,FALSE()))&lt;AX87,"Нарушен ПУС 2028 г.",""),"")</f>
        <v/>
      </c>
      <c r="CD87" s="82" t="str">
        <f>IFERROR(IF((VLOOKUP($B$2,справочники!N80:S169,5,FALSE()))&lt;BH87,"Нарушен ПУС 2029 г.",""),"")</f>
        <v/>
      </c>
      <c r="CE87" s="82" t="str">
        <f>IFERROR(IF((VLOOKUP($B$2,справочники!N80:S169,6,FALSE()))&lt;BR87,"Нарушен ПУС 2030 г.",""),"")</f>
        <v/>
      </c>
    </row>
    <row r="88" spans="1:83" ht="54" customHeight="1">
      <c r="A88" s="102">
        <v>80</v>
      </c>
      <c r="B88" s="61"/>
      <c r="C88" s="104"/>
      <c r="D88" s="61"/>
      <c r="E88" s="63"/>
      <c r="F88" s="64"/>
      <c r="G88" s="61"/>
      <c r="H88" s="61"/>
      <c r="I88" s="65"/>
      <c r="J88" s="61"/>
      <c r="K88" s="61"/>
      <c r="L88" s="61"/>
      <c r="M88" s="61"/>
      <c r="N88" s="83">
        <f t="shared" si="55"/>
        <v>0</v>
      </c>
      <c r="O88" s="61"/>
      <c r="P88" s="63"/>
      <c r="Q88" s="84">
        <f t="shared" si="81"/>
        <v>0</v>
      </c>
      <c r="R88" s="85">
        <f t="shared" si="56"/>
        <v>0</v>
      </c>
      <c r="S88" s="86" t="e">
        <f t="shared" si="57"/>
        <v>#DIV/0!</v>
      </c>
      <c r="T88" s="85">
        <f t="shared" si="58"/>
        <v>0</v>
      </c>
      <c r="U88" s="85">
        <f t="shared" si="59"/>
        <v>0</v>
      </c>
      <c r="V88" s="85">
        <f t="shared" si="60"/>
        <v>0</v>
      </c>
      <c r="W88" s="85">
        <f t="shared" si="61"/>
        <v>0</v>
      </c>
      <c r="X88" s="85">
        <f t="shared" si="62"/>
        <v>0</v>
      </c>
      <c r="Y88" s="85">
        <f t="shared" si="63"/>
        <v>0</v>
      </c>
      <c r="Z88" s="85">
        <f t="shared" si="64"/>
        <v>0</v>
      </c>
      <c r="AA88" s="87">
        <f t="shared" si="65"/>
        <v>0</v>
      </c>
      <c r="AB88" s="84">
        <f t="shared" si="66"/>
        <v>0</v>
      </c>
      <c r="AC88" s="85">
        <f t="shared" si="67"/>
        <v>0</v>
      </c>
      <c r="AD88" s="89" t="e">
        <f t="shared" si="68"/>
        <v>#DIV/0!</v>
      </c>
      <c r="AE88" s="90"/>
      <c r="AF88" s="91"/>
      <c r="AG88" s="90"/>
      <c r="AH88" s="91"/>
      <c r="AI88" s="90"/>
      <c r="AJ88" s="90"/>
      <c r="AK88" s="93"/>
      <c r="AL88" s="84">
        <f t="shared" si="69"/>
        <v>0</v>
      </c>
      <c r="AM88" s="85">
        <f t="shared" si="70"/>
        <v>0</v>
      </c>
      <c r="AN88" s="89" t="e">
        <f t="shared" si="71"/>
        <v>#DIV/0!</v>
      </c>
      <c r="AO88" s="90"/>
      <c r="AP88" s="91"/>
      <c r="AQ88" s="90"/>
      <c r="AR88" s="91"/>
      <c r="AS88" s="90"/>
      <c r="AT88" s="90"/>
      <c r="AU88" s="93"/>
      <c r="AV88" s="84">
        <f t="shared" si="72"/>
        <v>0</v>
      </c>
      <c r="AW88" s="85">
        <f t="shared" si="73"/>
        <v>0</v>
      </c>
      <c r="AX88" s="89" t="e">
        <f t="shared" si="74"/>
        <v>#DIV/0!</v>
      </c>
      <c r="AY88" s="76"/>
      <c r="AZ88" s="77"/>
      <c r="BA88" s="76"/>
      <c r="BB88" s="77"/>
      <c r="BC88" s="76"/>
      <c r="BD88" s="78"/>
      <c r="BE88" s="79"/>
      <c r="BF88" s="84">
        <f t="shared" si="75"/>
        <v>0</v>
      </c>
      <c r="BG88" s="85">
        <f t="shared" si="76"/>
        <v>0</v>
      </c>
      <c r="BH88" s="89" t="e">
        <f t="shared" si="77"/>
        <v>#DIV/0!</v>
      </c>
      <c r="BI88" s="76"/>
      <c r="BJ88" s="77"/>
      <c r="BK88" s="76"/>
      <c r="BL88" s="77"/>
      <c r="BM88" s="76"/>
      <c r="BN88" s="78"/>
      <c r="BO88" s="79"/>
      <c r="BP88" s="84">
        <f t="shared" si="78"/>
        <v>0</v>
      </c>
      <c r="BQ88" s="85">
        <f t="shared" si="79"/>
        <v>0</v>
      </c>
      <c r="BR88" s="89" t="e">
        <f t="shared" si="80"/>
        <v>#DIV/0!</v>
      </c>
      <c r="BS88" s="76"/>
      <c r="BT88" s="77"/>
      <c r="BU88" s="76"/>
      <c r="BV88" s="77"/>
      <c r="BW88" s="76"/>
      <c r="BX88" s="78"/>
      <c r="BY88" s="79"/>
      <c r="BZ88" s="81" t="str">
        <f>IF(Q88&lt;&gt;'Характеристика мероприятий'!K86,"Стоимость мероприятия не соответствует НМЦК","")</f>
        <v/>
      </c>
      <c r="CA88" s="82" t="str">
        <f>IFERROR(IF((VLOOKUP($B$2,справочники!N81:S170,2,FALSE()))&lt;AD88,"Нарушен ПУС 2026 г."," "),"")</f>
        <v/>
      </c>
      <c r="CB88" s="82" t="str">
        <f>IFERROR(IF((VLOOKUP($B$2,справочники!N81:S170,3,FALSE()))&lt;AN88,"Нарушен ПУС 2027 г.",""),"")</f>
        <v/>
      </c>
      <c r="CC88" s="82" t="str">
        <f>IFERROR(IF((VLOOKUP($B$2,справочники!N81:S170,4,FALSE()))&lt;AX88,"Нарушен ПУС 2028 г.",""),"")</f>
        <v/>
      </c>
      <c r="CD88" s="82" t="str">
        <f>IFERROR(IF((VLOOKUP($B$2,справочники!N81:S170,5,FALSE()))&lt;BH88,"Нарушен ПУС 2029 г.",""),"")</f>
        <v/>
      </c>
      <c r="CE88" s="82" t="str">
        <f>IFERROR(IF((VLOOKUP($B$2,справочники!N81:S170,6,FALSE()))&lt;BR88,"Нарушен ПУС 2030 г.",""),"")</f>
        <v/>
      </c>
    </row>
    <row r="89" spans="1:83" ht="54" customHeight="1">
      <c r="A89" s="102">
        <v>81</v>
      </c>
      <c r="B89" s="61"/>
      <c r="C89" s="104"/>
      <c r="D89" s="61"/>
      <c r="E89" s="63"/>
      <c r="F89" s="64"/>
      <c r="G89" s="61"/>
      <c r="H89" s="61"/>
      <c r="I89" s="65"/>
      <c r="J89" s="61"/>
      <c r="K89" s="61"/>
      <c r="L89" s="61"/>
      <c r="M89" s="61"/>
      <c r="N89" s="83">
        <f t="shared" si="55"/>
        <v>0</v>
      </c>
      <c r="O89" s="61"/>
      <c r="P89" s="63"/>
      <c r="Q89" s="84">
        <f t="shared" si="81"/>
        <v>0</v>
      </c>
      <c r="R89" s="85">
        <f t="shared" si="56"/>
        <v>0</v>
      </c>
      <c r="S89" s="86" t="e">
        <f t="shared" si="57"/>
        <v>#DIV/0!</v>
      </c>
      <c r="T89" s="85">
        <f t="shared" si="58"/>
        <v>0</v>
      </c>
      <c r="U89" s="85">
        <f t="shared" si="59"/>
        <v>0</v>
      </c>
      <c r="V89" s="85">
        <f t="shared" si="60"/>
        <v>0</v>
      </c>
      <c r="W89" s="85">
        <f t="shared" si="61"/>
        <v>0</v>
      </c>
      <c r="X89" s="85">
        <f t="shared" si="62"/>
        <v>0</v>
      </c>
      <c r="Y89" s="85">
        <f t="shared" si="63"/>
        <v>0</v>
      </c>
      <c r="Z89" s="85">
        <f t="shared" si="64"/>
        <v>0</v>
      </c>
      <c r="AA89" s="87">
        <f t="shared" si="65"/>
        <v>0</v>
      </c>
      <c r="AB89" s="84">
        <f t="shared" si="66"/>
        <v>0</v>
      </c>
      <c r="AC89" s="85">
        <f t="shared" si="67"/>
        <v>0</v>
      </c>
      <c r="AD89" s="89" t="e">
        <f t="shared" si="68"/>
        <v>#DIV/0!</v>
      </c>
      <c r="AE89" s="90"/>
      <c r="AF89" s="91"/>
      <c r="AG89" s="90"/>
      <c r="AH89" s="91"/>
      <c r="AI89" s="90"/>
      <c r="AJ89" s="90"/>
      <c r="AK89" s="93"/>
      <c r="AL89" s="84">
        <f t="shared" si="69"/>
        <v>0</v>
      </c>
      <c r="AM89" s="85">
        <f t="shared" si="70"/>
        <v>0</v>
      </c>
      <c r="AN89" s="89" t="e">
        <f t="shared" si="71"/>
        <v>#DIV/0!</v>
      </c>
      <c r="AO89" s="90"/>
      <c r="AP89" s="91"/>
      <c r="AQ89" s="90"/>
      <c r="AR89" s="91"/>
      <c r="AS89" s="90"/>
      <c r="AT89" s="90"/>
      <c r="AU89" s="93"/>
      <c r="AV89" s="84">
        <f t="shared" si="72"/>
        <v>0</v>
      </c>
      <c r="AW89" s="85">
        <f t="shared" si="73"/>
        <v>0</v>
      </c>
      <c r="AX89" s="89" t="e">
        <f t="shared" si="74"/>
        <v>#DIV/0!</v>
      </c>
      <c r="AY89" s="76"/>
      <c r="AZ89" s="77"/>
      <c r="BA89" s="76"/>
      <c r="BB89" s="77"/>
      <c r="BC89" s="76"/>
      <c r="BD89" s="78"/>
      <c r="BE89" s="79"/>
      <c r="BF89" s="84">
        <f t="shared" si="75"/>
        <v>0</v>
      </c>
      <c r="BG89" s="85">
        <f t="shared" si="76"/>
        <v>0</v>
      </c>
      <c r="BH89" s="89" t="e">
        <f t="shared" si="77"/>
        <v>#DIV/0!</v>
      </c>
      <c r="BI89" s="76"/>
      <c r="BJ89" s="77"/>
      <c r="BK89" s="76"/>
      <c r="BL89" s="77"/>
      <c r="BM89" s="76"/>
      <c r="BN89" s="78"/>
      <c r="BO89" s="79"/>
      <c r="BP89" s="84">
        <f t="shared" si="78"/>
        <v>0</v>
      </c>
      <c r="BQ89" s="85">
        <f t="shared" si="79"/>
        <v>0</v>
      </c>
      <c r="BR89" s="89" t="e">
        <f t="shared" si="80"/>
        <v>#DIV/0!</v>
      </c>
      <c r="BS89" s="76"/>
      <c r="BT89" s="77"/>
      <c r="BU89" s="76"/>
      <c r="BV89" s="77"/>
      <c r="BW89" s="76"/>
      <c r="BX89" s="78"/>
      <c r="BY89" s="79"/>
      <c r="BZ89" s="81" t="str">
        <f>IF(Q89&lt;&gt;'Характеристика мероприятий'!K87,"Стоимость мероприятия не соответствует НМЦК","")</f>
        <v/>
      </c>
      <c r="CA89" s="82" t="str">
        <f>IFERROR(IF((VLOOKUP($B$2,справочники!N82:S171,2,FALSE()))&lt;AD89,"Нарушен ПУС 2026 г."," "),"")</f>
        <v/>
      </c>
      <c r="CB89" s="82" t="str">
        <f>IFERROR(IF((VLOOKUP($B$2,справочники!N82:S171,3,FALSE()))&lt;AN89,"Нарушен ПУС 2027 г.",""),"")</f>
        <v/>
      </c>
      <c r="CC89" s="82" t="str">
        <f>IFERROR(IF((VLOOKUP($B$2,справочники!N82:S171,4,FALSE()))&lt;AX89,"Нарушен ПУС 2028 г.",""),"")</f>
        <v/>
      </c>
      <c r="CD89" s="82" t="str">
        <f>IFERROR(IF((VLOOKUP($B$2,справочники!N82:S171,5,FALSE()))&lt;BH89,"Нарушен ПУС 2029 г.",""),"")</f>
        <v/>
      </c>
      <c r="CE89" s="82" t="str">
        <f>IFERROR(IF((VLOOKUP($B$2,справочники!N82:S171,6,FALSE()))&lt;BR89,"Нарушен ПУС 2030 г.",""),"")</f>
        <v/>
      </c>
    </row>
    <row r="90" spans="1:83" ht="54" customHeight="1">
      <c r="A90" s="102">
        <v>82</v>
      </c>
      <c r="B90" s="61"/>
      <c r="C90" s="104"/>
      <c r="D90" s="61"/>
      <c r="E90" s="63"/>
      <c r="F90" s="64"/>
      <c r="G90" s="61"/>
      <c r="H90" s="61"/>
      <c r="I90" s="65"/>
      <c r="J90" s="61"/>
      <c r="K90" s="61"/>
      <c r="L90" s="61"/>
      <c r="M90" s="61"/>
      <c r="N90" s="83">
        <f t="shared" si="55"/>
        <v>0</v>
      </c>
      <c r="O90" s="61"/>
      <c r="P90" s="63"/>
      <c r="Q90" s="84">
        <f t="shared" si="81"/>
        <v>0</v>
      </c>
      <c r="R90" s="85">
        <f t="shared" si="56"/>
        <v>0</v>
      </c>
      <c r="S90" s="86" t="e">
        <f t="shared" si="57"/>
        <v>#DIV/0!</v>
      </c>
      <c r="T90" s="85">
        <f t="shared" si="58"/>
        <v>0</v>
      </c>
      <c r="U90" s="85">
        <f t="shared" si="59"/>
        <v>0</v>
      </c>
      <c r="V90" s="85">
        <f t="shared" si="60"/>
        <v>0</v>
      </c>
      <c r="W90" s="85">
        <f t="shared" si="61"/>
        <v>0</v>
      </c>
      <c r="X90" s="85">
        <f t="shared" si="62"/>
        <v>0</v>
      </c>
      <c r="Y90" s="85">
        <f t="shared" si="63"/>
        <v>0</v>
      </c>
      <c r="Z90" s="85">
        <f t="shared" si="64"/>
        <v>0</v>
      </c>
      <c r="AA90" s="87">
        <f t="shared" si="65"/>
        <v>0</v>
      </c>
      <c r="AB90" s="84">
        <f t="shared" si="66"/>
        <v>0</v>
      </c>
      <c r="AC90" s="85">
        <f t="shared" si="67"/>
        <v>0</v>
      </c>
      <c r="AD90" s="89" t="e">
        <f t="shared" si="68"/>
        <v>#DIV/0!</v>
      </c>
      <c r="AE90" s="90"/>
      <c r="AF90" s="91"/>
      <c r="AG90" s="90"/>
      <c r="AH90" s="91"/>
      <c r="AI90" s="90"/>
      <c r="AJ90" s="90"/>
      <c r="AK90" s="93"/>
      <c r="AL90" s="84">
        <f t="shared" si="69"/>
        <v>0</v>
      </c>
      <c r="AM90" s="85">
        <f t="shared" si="70"/>
        <v>0</v>
      </c>
      <c r="AN90" s="89" t="e">
        <f t="shared" si="71"/>
        <v>#DIV/0!</v>
      </c>
      <c r="AO90" s="90"/>
      <c r="AP90" s="91"/>
      <c r="AQ90" s="90"/>
      <c r="AR90" s="91"/>
      <c r="AS90" s="90"/>
      <c r="AT90" s="90"/>
      <c r="AU90" s="93"/>
      <c r="AV90" s="84">
        <f t="shared" si="72"/>
        <v>0</v>
      </c>
      <c r="AW90" s="85">
        <f t="shared" si="73"/>
        <v>0</v>
      </c>
      <c r="AX90" s="89" t="e">
        <f t="shared" si="74"/>
        <v>#DIV/0!</v>
      </c>
      <c r="AY90" s="76"/>
      <c r="AZ90" s="77"/>
      <c r="BA90" s="76"/>
      <c r="BB90" s="77"/>
      <c r="BC90" s="76"/>
      <c r="BD90" s="78"/>
      <c r="BE90" s="79"/>
      <c r="BF90" s="84">
        <f t="shared" si="75"/>
        <v>0</v>
      </c>
      <c r="BG90" s="85">
        <f t="shared" si="76"/>
        <v>0</v>
      </c>
      <c r="BH90" s="89" t="e">
        <f t="shared" si="77"/>
        <v>#DIV/0!</v>
      </c>
      <c r="BI90" s="76"/>
      <c r="BJ90" s="77"/>
      <c r="BK90" s="76"/>
      <c r="BL90" s="77"/>
      <c r="BM90" s="76"/>
      <c r="BN90" s="78"/>
      <c r="BO90" s="79"/>
      <c r="BP90" s="84">
        <f t="shared" si="78"/>
        <v>0</v>
      </c>
      <c r="BQ90" s="85">
        <f t="shared" si="79"/>
        <v>0</v>
      </c>
      <c r="BR90" s="89" t="e">
        <f t="shared" si="80"/>
        <v>#DIV/0!</v>
      </c>
      <c r="BS90" s="76"/>
      <c r="BT90" s="77"/>
      <c r="BU90" s="76"/>
      <c r="BV90" s="77"/>
      <c r="BW90" s="76"/>
      <c r="BX90" s="78"/>
      <c r="BY90" s="79"/>
      <c r="BZ90" s="81" t="str">
        <f>IF(Q90&lt;&gt;'Характеристика мероприятий'!K88,"Стоимость мероприятия не соответствует НМЦК","")</f>
        <v/>
      </c>
      <c r="CA90" s="82" t="str">
        <f>IFERROR(IF((VLOOKUP($B$2,справочники!N83:S172,2,FALSE()))&lt;AD90,"Нарушен ПУС 2026 г."," "),"")</f>
        <v/>
      </c>
      <c r="CB90" s="82" t="str">
        <f>IFERROR(IF((VLOOKUP($B$2,справочники!N83:S172,3,FALSE()))&lt;AN90,"Нарушен ПУС 2027 г.",""),"")</f>
        <v/>
      </c>
      <c r="CC90" s="82" t="str">
        <f>IFERROR(IF((VLOOKUP($B$2,справочники!N83:S172,4,FALSE()))&lt;AX90,"Нарушен ПУС 2028 г.",""),"")</f>
        <v/>
      </c>
      <c r="CD90" s="82" t="str">
        <f>IFERROR(IF((VLOOKUP($B$2,справочники!N83:S172,5,FALSE()))&lt;BH90,"Нарушен ПУС 2029 г.",""),"")</f>
        <v/>
      </c>
      <c r="CE90" s="82" t="str">
        <f>IFERROR(IF((VLOOKUP($B$2,справочники!N83:S172,6,FALSE()))&lt;BR90,"Нарушен ПУС 2030 г.",""),"")</f>
        <v/>
      </c>
    </row>
    <row r="91" spans="1:83" ht="54" customHeight="1">
      <c r="A91" s="102">
        <v>83</v>
      </c>
      <c r="B91" s="61"/>
      <c r="C91" s="104"/>
      <c r="D91" s="61"/>
      <c r="E91" s="63"/>
      <c r="F91" s="64"/>
      <c r="G91" s="61"/>
      <c r="H91" s="61"/>
      <c r="I91" s="65"/>
      <c r="J91" s="61"/>
      <c r="K91" s="61"/>
      <c r="L91" s="61"/>
      <c r="M91" s="61"/>
      <c r="N91" s="83">
        <f t="shared" si="55"/>
        <v>0</v>
      </c>
      <c r="O91" s="61"/>
      <c r="P91" s="63"/>
      <c r="Q91" s="84">
        <f t="shared" si="81"/>
        <v>0</v>
      </c>
      <c r="R91" s="85">
        <f t="shared" si="56"/>
        <v>0</v>
      </c>
      <c r="S91" s="86" t="e">
        <f t="shared" si="57"/>
        <v>#DIV/0!</v>
      </c>
      <c r="T91" s="85">
        <f t="shared" si="58"/>
        <v>0</v>
      </c>
      <c r="U91" s="85">
        <f t="shared" si="59"/>
        <v>0</v>
      </c>
      <c r="V91" s="85">
        <f t="shared" si="60"/>
        <v>0</v>
      </c>
      <c r="W91" s="85">
        <f t="shared" si="61"/>
        <v>0</v>
      </c>
      <c r="X91" s="85">
        <f t="shared" si="62"/>
        <v>0</v>
      </c>
      <c r="Y91" s="85">
        <f t="shared" si="63"/>
        <v>0</v>
      </c>
      <c r="Z91" s="85">
        <f t="shared" si="64"/>
        <v>0</v>
      </c>
      <c r="AA91" s="87">
        <f t="shared" si="65"/>
        <v>0</v>
      </c>
      <c r="AB91" s="84">
        <f t="shared" si="66"/>
        <v>0</v>
      </c>
      <c r="AC91" s="85">
        <f t="shared" si="67"/>
        <v>0</v>
      </c>
      <c r="AD91" s="89" t="e">
        <f t="shared" si="68"/>
        <v>#DIV/0!</v>
      </c>
      <c r="AE91" s="90"/>
      <c r="AF91" s="91"/>
      <c r="AG91" s="90"/>
      <c r="AH91" s="91"/>
      <c r="AI91" s="90"/>
      <c r="AJ91" s="90"/>
      <c r="AK91" s="93"/>
      <c r="AL91" s="84">
        <f t="shared" si="69"/>
        <v>0</v>
      </c>
      <c r="AM91" s="85">
        <f t="shared" si="70"/>
        <v>0</v>
      </c>
      <c r="AN91" s="89" t="e">
        <f t="shared" si="71"/>
        <v>#DIV/0!</v>
      </c>
      <c r="AO91" s="90"/>
      <c r="AP91" s="91"/>
      <c r="AQ91" s="90"/>
      <c r="AR91" s="91"/>
      <c r="AS91" s="90"/>
      <c r="AT91" s="90"/>
      <c r="AU91" s="93"/>
      <c r="AV91" s="84">
        <f t="shared" si="72"/>
        <v>0</v>
      </c>
      <c r="AW91" s="85">
        <f t="shared" si="73"/>
        <v>0</v>
      </c>
      <c r="AX91" s="89" t="e">
        <f t="shared" si="74"/>
        <v>#DIV/0!</v>
      </c>
      <c r="AY91" s="76"/>
      <c r="AZ91" s="77"/>
      <c r="BA91" s="76"/>
      <c r="BB91" s="77"/>
      <c r="BC91" s="76"/>
      <c r="BD91" s="78"/>
      <c r="BE91" s="79"/>
      <c r="BF91" s="84">
        <f t="shared" si="75"/>
        <v>0</v>
      </c>
      <c r="BG91" s="85">
        <f t="shared" si="76"/>
        <v>0</v>
      </c>
      <c r="BH91" s="89" t="e">
        <f t="shared" si="77"/>
        <v>#DIV/0!</v>
      </c>
      <c r="BI91" s="76"/>
      <c r="BJ91" s="77"/>
      <c r="BK91" s="76"/>
      <c r="BL91" s="77"/>
      <c r="BM91" s="76"/>
      <c r="BN91" s="78"/>
      <c r="BO91" s="79"/>
      <c r="BP91" s="84">
        <f t="shared" si="78"/>
        <v>0</v>
      </c>
      <c r="BQ91" s="85">
        <f t="shared" si="79"/>
        <v>0</v>
      </c>
      <c r="BR91" s="89" t="e">
        <f t="shared" si="80"/>
        <v>#DIV/0!</v>
      </c>
      <c r="BS91" s="76"/>
      <c r="BT91" s="77"/>
      <c r="BU91" s="76"/>
      <c r="BV91" s="77"/>
      <c r="BW91" s="76"/>
      <c r="BX91" s="78"/>
      <c r="BY91" s="79"/>
      <c r="BZ91" s="81" t="str">
        <f>IF(Q91&lt;&gt;'Характеристика мероприятий'!K89,"Стоимость мероприятия не соответствует НМЦК","")</f>
        <v/>
      </c>
      <c r="CA91" s="82" t="str">
        <f>IFERROR(IF((VLOOKUP($B$2,справочники!N84:S173,2,FALSE()))&lt;AD91,"Нарушен ПУС 2026 г."," "),"")</f>
        <v/>
      </c>
      <c r="CB91" s="82" t="str">
        <f>IFERROR(IF((VLOOKUP($B$2,справочники!N84:S173,3,FALSE()))&lt;AN91,"Нарушен ПУС 2027 г.",""),"")</f>
        <v/>
      </c>
      <c r="CC91" s="82" t="str">
        <f>IFERROR(IF((VLOOKUP($B$2,справочники!N84:S173,4,FALSE()))&lt;AX91,"Нарушен ПУС 2028 г.",""),"")</f>
        <v/>
      </c>
      <c r="CD91" s="82" t="str">
        <f>IFERROR(IF((VLOOKUP($B$2,справочники!N84:S173,5,FALSE()))&lt;BH91,"Нарушен ПУС 2029 г.",""),"")</f>
        <v/>
      </c>
      <c r="CE91" s="82" t="str">
        <f>IFERROR(IF((VLOOKUP($B$2,справочники!N84:S173,6,FALSE()))&lt;BR91,"Нарушен ПУС 2030 г.",""),"")</f>
        <v/>
      </c>
    </row>
    <row r="92" spans="1:83" ht="54" customHeight="1">
      <c r="A92" s="102">
        <v>84</v>
      </c>
      <c r="B92" s="61"/>
      <c r="C92" s="104"/>
      <c r="D92" s="61"/>
      <c r="E92" s="63"/>
      <c r="F92" s="64"/>
      <c r="G92" s="61"/>
      <c r="H92" s="61"/>
      <c r="I92" s="65"/>
      <c r="J92" s="61"/>
      <c r="K92" s="61"/>
      <c r="L92" s="61"/>
      <c r="M92" s="61"/>
      <c r="N92" s="83">
        <f t="shared" ref="N92:N123" si="82">U92+Z92</f>
        <v>0</v>
      </c>
      <c r="O92" s="61"/>
      <c r="P92" s="63"/>
      <c r="Q92" s="84">
        <f t="shared" si="81"/>
        <v>0</v>
      </c>
      <c r="R92" s="85">
        <f t="shared" ref="R92:R123" si="83">T92+U92</f>
        <v>0</v>
      </c>
      <c r="S92" s="86" t="e">
        <f t="shared" ref="S92:S123" si="84">R92/(R92+W92+X92)</f>
        <v>#DIV/0!</v>
      </c>
      <c r="T92" s="85">
        <f t="shared" ref="T92:T123" si="85">AE92+AO92+AY92+BI92+BS92</f>
        <v>0</v>
      </c>
      <c r="U92" s="85">
        <f t="shared" ref="U92:U123" si="86">AF92+AP92+AZ92+BJ92+BT92</f>
        <v>0</v>
      </c>
      <c r="V92" s="85">
        <f t="shared" ref="V92:V123" si="87">W92+X92</f>
        <v>0</v>
      </c>
      <c r="W92" s="85">
        <f t="shared" ref="W92:W123" si="88">AG92+AQ92+BA92+BK92+BU92</f>
        <v>0</v>
      </c>
      <c r="X92" s="85">
        <f t="shared" ref="X92:X123" si="89">AH92+AR92+BB92+BL92+BV92</f>
        <v>0</v>
      </c>
      <c r="Y92" s="85">
        <f t="shared" ref="Y92:Y123" si="90">AI92+AS92+BC92+BM92+BW92</f>
        <v>0</v>
      </c>
      <c r="Z92" s="85">
        <f t="shared" ref="Z92:Z123" si="91">AJ92+AT92+BD92+BN92+BX92</f>
        <v>0</v>
      </c>
      <c r="AA92" s="87">
        <f t="shared" ref="AA92:AA123" si="92">AK92+AU92+BE92+BO92+BY92</f>
        <v>0</v>
      </c>
      <c r="AB92" s="84">
        <f t="shared" ref="AB92:AB123" si="93">AC92+AG92+AI92+AJ92+AH92</f>
        <v>0</v>
      </c>
      <c r="AC92" s="85">
        <f t="shared" ref="AC92:AC123" si="94">AE92+AF92</f>
        <v>0</v>
      </c>
      <c r="AD92" s="89" t="e">
        <f t="shared" ref="AD92:AD123" si="95">AC92/(AC92+AG92)</f>
        <v>#DIV/0!</v>
      </c>
      <c r="AE92" s="90"/>
      <c r="AF92" s="91"/>
      <c r="AG92" s="90"/>
      <c r="AH92" s="91"/>
      <c r="AI92" s="90"/>
      <c r="AJ92" s="90"/>
      <c r="AK92" s="93"/>
      <c r="AL92" s="84">
        <f t="shared" ref="AL92:AL123" si="96">AM92+AQ92+AS92+AT92+AR92</f>
        <v>0</v>
      </c>
      <c r="AM92" s="85">
        <f t="shared" ref="AM92:AM123" si="97">AO92+AP92</f>
        <v>0</v>
      </c>
      <c r="AN92" s="89" t="e">
        <f t="shared" ref="AN92:AN123" si="98">AM92/(AM92+AQ92)</f>
        <v>#DIV/0!</v>
      </c>
      <c r="AO92" s="90"/>
      <c r="AP92" s="91"/>
      <c r="AQ92" s="90"/>
      <c r="AR92" s="91"/>
      <c r="AS92" s="90"/>
      <c r="AT92" s="90"/>
      <c r="AU92" s="93"/>
      <c r="AV92" s="84">
        <f t="shared" ref="AV92:AV123" si="99">AW92+BA92+BC92+BD92+BB92</f>
        <v>0</v>
      </c>
      <c r="AW92" s="85">
        <f t="shared" ref="AW92:AW123" si="100">AY92+AZ92</f>
        <v>0</v>
      </c>
      <c r="AX92" s="89" t="e">
        <f t="shared" ref="AX92:AX123" si="101">AW92/(AW92+BA92)</f>
        <v>#DIV/0!</v>
      </c>
      <c r="AY92" s="76"/>
      <c r="AZ92" s="77"/>
      <c r="BA92" s="76"/>
      <c r="BB92" s="77"/>
      <c r="BC92" s="76"/>
      <c r="BD92" s="78"/>
      <c r="BE92" s="79"/>
      <c r="BF92" s="84">
        <f t="shared" ref="BF92:BF123" si="102">BG92+BK92+BM92+BN92+BL92</f>
        <v>0</v>
      </c>
      <c r="BG92" s="85">
        <f t="shared" ref="BG92:BG123" si="103">BI92+BJ92</f>
        <v>0</v>
      </c>
      <c r="BH92" s="89" t="e">
        <f t="shared" ref="BH92:BH123" si="104">BG92/(BG92+BK92)</f>
        <v>#DIV/0!</v>
      </c>
      <c r="BI92" s="76"/>
      <c r="BJ92" s="77"/>
      <c r="BK92" s="76"/>
      <c r="BL92" s="77"/>
      <c r="BM92" s="76"/>
      <c r="BN92" s="78"/>
      <c r="BO92" s="79"/>
      <c r="BP92" s="84">
        <f t="shared" ref="BP92:BP123" si="105">BQ92+BU92+BW92+BX92+BV92</f>
        <v>0</v>
      </c>
      <c r="BQ92" s="85">
        <f t="shared" ref="BQ92:BQ123" si="106">BS92+BT92</f>
        <v>0</v>
      </c>
      <c r="BR92" s="89" t="e">
        <f t="shared" ref="BR92:BR123" si="107">BQ92/(BQ92+BU92)</f>
        <v>#DIV/0!</v>
      </c>
      <c r="BS92" s="76"/>
      <c r="BT92" s="77"/>
      <c r="BU92" s="76"/>
      <c r="BV92" s="77"/>
      <c r="BW92" s="76"/>
      <c r="BX92" s="78"/>
      <c r="BY92" s="79"/>
      <c r="BZ92" s="81" t="str">
        <f>IF(Q92&lt;&gt;'Характеристика мероприятий'!K90,"Стоимость мероприятия не соответствует НМЦК","")</f>
        <v/>
      </c>
      <c r="CA92" s="82" t="str">
        <f>IFERROR(IF((VLOOKUP($B$2,справочники!N85:S174,2,FALSE()))&lt;AD92,"Нарушен ПУС 2026 г."," "),"")</f>
        <v/>
      </c>
      <c r="CB92" s="82" t="str">
        <f>IFERROR(IF((VLOOKUP($B$2,справочники!N85:S174,3,FALSE()))&lt;AN92,"Нарушен ПУС 2027 г.",""),"")</f>
        <v/>
      </c>
      <c r="CC92" s="82" t="str">
        <f>IFERROR(IF((VLOOKUP($B$2,справочники!N85:S174,4,FALSE()))&lt;AX92,"Нарушен ПУС 2028 г.",""),"")</f>
        <v/>
      </c>
      <c r="CD92" s="82" t="str">
        <f>IFERROR(IF((VLOOKUP($B$2,справочники!N85:S174,5,FALSE()))&lt;BH92,"Нарушен ПУС 2029 г.",""),"")</f>
        <v/>
      </c>
      <c r="CE92" s="82" t="str">
        <f>IFERROR(IF((VLOOKUP($B$2,справочники!N85:S174,6,FALSE()))&lt;BR92,"Нарушен ПУС 2030 г.",""),"")</f>
        <v/>
      </c>
    </row>
    <row r="93" spans="1:83" ht="54" customHeight="1">
      <c r="A93" s="102">
        <v>85</v>
      </c>
      <c r="B93" s="61"/>
      <c r="C93" s="104"/>
      <c r="D93" s="61"/>
      <c r="E93" s="63"/>
      <c r="F93" s="64"/>
      <c r="G93" s="61"/>
      <c r="H93" s="61"/>
      <c r="I93" s="65"/>
      <c r="J93" s="61"/>
      <c r="K93" s="61"/>
      <c r="L93" s="61"/>
      <c r="M93" s="61"/>
      <c r="N93" s="83">
        <f t="shared" si="82"/>
        <v>0</v>
      </c>
      <c r="O93" s="61"/>
      <c r="P93" s="63"/>
      <c r="Q93" s="84">
        <f t="shared" si="81"/>
        <v>0</v>
      </c>
      <c r="R93" s="85">
        <f t="shared" si="83"/>
        <v>0</v>
      </c>
      <c r="S93" s="86" t="e">
        <f t="shared" si="84"/>
        <v>#DIV/0!</v>
      </c>
      <c r="T93" s="85">
        <f t="shared" si="85"/>
        <v>0</v>
      </c>
      <c r="U93" s="85">
        <f t="shared" si="86"/>
        <v>0</v>
      </c>
      <c r="V93" s="85">
        <f t="shared" si="87"/>
        <v>0</v>
      </c>
      <c r="W93" s="85">
        <f t="shared" si="88"/>
        <v>0</v>
      </c>
      <c r="X93" s="85">
        <f t="shared" si="89"/>
        <v>0</v>
      </c>
      <c r="Y93" s="85">
        <f t="shared" si="90"/>
        <v>0</v>
      </c>
      <c r="Z93" s="85">
        <f t="shared" si="91"/>
        <v>0</v>
      </c>
      <c r="AA93" s="87">
        <f t="shared" si="92"/>
        <v>0</v>
      </c>
      <c r="AB93" s="84">
        <f t="shared" si="93"/>
        <v>0</v>
      </c>
      <c r="AC93" s="85">
        <f t="shared" si="94"/>
        <v>0</v>
      </c>
      <c r="AD93" s="89" t="e">
        <f t="shared" si="95"/>
        <v>#DIV/0!</v>
      </c>
      <c r="AE93" s="90"/>
      <c r="AF93" s="91"/>
      <c r="AG93" s="90"/>
      <c r="AH93" s="91"/>
      <c r="AI93" s="90"/>
      <c r="AJ93" s="90"/>
      <c r="AK93" s="93"/>
      <c r="AL93" s="84">
        <f t="shared" si="96"/>
        <v>0</v>
      </c>
      <c r="AM93" s="85">
        <f t="shared" si="97"/>
        <v>0</v>
      </c>
      <c r="AN93" s="89" t="e">
        <f t="shared" si="98"/>
        <v>#DIV/0!</v>
      </c>
      <c r="AO93" s="90"/>
      <c r="AP93" s="91"/>
      <c r="AQ93" s="90"/>
      <c r="AR93" s="91"/>
      <c r="AS93" s="90"/>
      <c r="AT93" s="90"/>
      <c r="AU93" s="93"/>
      <c r="AV93" s="84">
        <f t="shared" si="99"/>
        <v>0</v>
      </c>
      <c r="AW93" s="85">
        <f t="shared" si="100"/>
        <v>0</v>
      </c>
      <c r="AX93" s="89" t="e">
        <f t="shared" si="101"/>
        <v>#DIV/0!</v>
      </c>
      <c r="AY93" s="76"/>
      <c r="AZ93" s="77"/>
      <c r="BA93" s="76"/>
      <c r="BB93" s="77"/>
      <c r="BC93" s="76"/>
      <c r="BD93" s="78"/>
      <c r="BE93" s="79"/>
      <c r="BF93" s="84">
        <f t="shared" si="102"/>
        <v>0</v>
      </c>
      <c r="BG93" s="85">
        <f t="shared" si="103"/>
        <v>0</v>
      </c>
      <c r="BH93" s="89" t="e">
        <f t="shared" si="104"/>
        <v>#DIV/0!</v>
      </c>
      <c r="BI93" s="76"/>
      <c r="BJ93" s="77"/>
      <c r="BK93" s="76"/>
      <c r="BL93" s="77"/>
      <c r="BM93" s="76"/>
      <c r="BN93" s="78"/>
      <c r="BO93" s="79"/>
      <c r="BP93" s="84">
        <f t="shared" si="105"/>
        <v>0</v>
      </c>
      <c r="BQ93" s="85">
        <f t="shared" si="106"/>
        <v>0</v>
      </c>
      <c r="BR93" s="89" t="e">
        <f t="shared" si="107"/>
        <v>#DIV/0!</v>
      </c>
      <c r="BS93" s="76"/>
      <c r="BT93" s="77"/>
      <c r="BU93" s="76"/>
      <c r="BV93" s="77"/>
      <c r="BW93" s="76"/>
      <c r="BX93" s="78"/>
      <c r="BY93" s="79"/>
      <c r="BZ93" s="81" t="str">
        <f>IF(Q93&lt;&gt;'Характеристика мероприятий'!K91,"Стоимость мероприятия не соответствует НМЦК","")</f>
        <v/>
      </c>
      <c r="CA93" s="82" t="str">
        <f>IFERROR(IF((VLOOKUP($B$2,справочники!N86:S175,2,FALSE()))&lt;AD93,"Нарушен ПУС 2026 г."," "),"")</f>
        <v/>
      </c>
      <c r="CB93" s="82" t="str">
        <f>IFERROR(IF((VLOOKUP($B$2,справочники!N86:S175,3,FALSE()))&lt;AN93,"Нарушен ПУС 2027 г.",""),"")</f>
        <v/>
      </c>
      <c r="CC93" s="82" t="str">
        <f>IFERROR(IF((VLOOKUP($B$2,справочники!N86:S175,4,FALSE()))&lt;AX93,"Нарушен ПУС 2028 г.",""),"")</f>
        <v/>
      </c>
      <c r="CD93" s="82" t="str">
        <f>IFERROR(IF((VLOOKUP($B$2,справочники!N86:S175,5,FALSE()))&lt;BH93,"Нарушен ПУС 2029 г.",""),"")</f>
        <v/>
      </c>
      <c r="CE93" s="82" t="str">
        <f>IFERROR(IF((VLOOKUP($B$2,справочники!N86:S175,6,FALSE()))&lt;BR93,"Нарушен ПУС 2030 г.",""),"")</f>
        <v/>
      </c>
    </row>
    <row r="94" spans="1:83" ht="54" customHeight="1">
      <c r="A94" s="102">
        <v>86</v>
      </c>
      <c r="B94" s="61"/>
      <c r="C94" s="104"/>
      <c r="D94" s="61"/>
      <c r="E94" s="63"/>
      <c r="F94" s="64"/>
      <c r="G94" s="61"/>
      <c r="H94" s="61"/>
      <c r="I94" s="65"/>
      <c r="J94" s="61"/>
      <c r="K94" s="61"/>
      <c r="L94" s="61"/>
      <c r="M94" s="61"/>
      <c r="N94" s="83">
        <f t="shared" si="82"/>
        <v>0</v>
      </c>
      <c r="O94" s="61"/>
      <c r="P94" s="63"/>
      <c r="Q94" s="84">
        <f t="shared" si="81"/>
        <v>0</v>
      </c>
      <c r="R94" s="85">
        <f t="shared" si="83"/>
        <v>0</v>
      </c>
      <c r="S94" s="86" t="e">
        <f t="shared" si="84"/>
        <v>#DIV/0!</v>
      </c>
      <c r="T94" s="85">
        <f t="shared" si="85"/>
        <v>0</v>
      </c>
      <c r="U94" s="85">
        <f t="shared" si="86"/>
        <v>0</v>
      </c>
      <c r="V94" s="85">
        <f t="shared" si="87"/>
        <v>0</v>
      </c>
      <c r="W94" s="85">
        <f t="shared" si="88"/>
        <v>0</v>
      </c>
      <c r="X94" s="85">
        <f t="shared" si="89"/>
        <v>0</v>
      </c>
      <c r="Y94" s="85">
        <f t="shared" si="90"/>
        <v>0</v>
      </c>
      <c r="Z94" s="85">
        <f t="shared" si="91"/>
        <v>0</v>
      </c>
      <c r="AA94" s="87">
        <f t="shared" si="92"/>
        <v>0</v>
      </c>
      <c r="AB94" s="84">
        <f t="shared" si="93"/>
        <v>0</v>
      </c>
      <c r="AC94" s="85">
        <f t="shared" si="94"/>
        <v>0</v>
      </c>
      <c r="AD94" s="89" t="e">
        <f t="shared" si="95"/>
        <v>#DIV/0!</v>
      </c>
      <c r="AE94" s="90"/>
      <c r="AF94" s="91"/>
      <c r="AG94" s="90"/>
      <c r="AH94" s="91"/>
      <c r="AI94" s="90"/>
      <c r="AJ94" s="90"/>
      <c r="AK94" s="93"/>
      <c r="AL94" s="84">
        <f t="shared" si="96"/>
        <v>0</v>
      </c>
      <c r="AM94" s="85">
        <f t="shared" si="97"/>
        <v>0</v>
      </c>
      <c r="AN94" s="89" t="e">
        <f t="shared" si="98"/>
        <v>#DIV/0!</v>
      </c>
      <c r="AO94" s="90"/>
      <c r="AP94" s="91"/>
      <c r="AQ94" s="90"/>
      <c r="AR94" s="91"/>
      <c r="AS94" s="90"/>
      <c r="AT94" s="90"/>
      <c r="AU94" s="93"/>
      <c r="AV94" s="84">
        <f t="shared" si="99"/>
        <v>0</v>
      </c>
      <c r="AW94" s="85">
        <f t="shared" si="100"/>
        <v>0</v>
      </c>
      <c r="AX94" s="89" t="e">
        <f t="shared" si="101"/>
        <v>#DIV/0!</v>
      </c>
      <c r="AY94" s="76"/>
      <c r="AZ94" s="77"/>
      <c r="BA94" s="76"/>
      <c r="BB94" s="77"/>
      <c r="BC94" s="76"/>
      <c r="BD94" s="78"/>
      <c r="BE94" s="79"/>
      <c r="BF94" s="84">
        <f t="shared" si="102"/>
        <v>0</v>
      </c>
      <c r="BG94" s="85">
        <f t="shared" si="103"/>
        <v>0</v>
      </c>
      <c r="BH94" s="89" t="e">
        <f t="shared" si="104"/>
        <v>#DIV/0!</v>
      </c>
      <c r="BI94" s="76"/>
      <c r="BJ94" s="77"/>
      <c r="BK94" s="76"/>
      <c r="BL94" s="77"/>
      <c r="BM94" s="76"/>
      <c r="BN94" s="78"/>
      <c r="BO94" s="79"/>
      <c r="BP94" s="84">
        <f t="shared" si="105"/>
        <v>0</v>
      </c>
      <c r="BQ94" s="85">
        <f t="shared" si="106"/>
        <v>0</v>
      </c>
      <c r="BR94" s="89" t="e">
        <f t="shared" si="107"/>
        <v>#DIV/0!</v>
      </c>
      <c r="BS94" s="76"/>
      <c r="BT94" s="77"/>
      <c r="BU94" s="76"/>
      <c r="BV94" s="77"/>
      <c r="BW94" s="76"/>
      <c r="BX94" s="78"/>
      <c r="BY94" s="79"/>
      <c r="BZ94" s="81" t="str">
        <f>IF(Q94&lt;&gt;'Характеристика мероприятий'!K92,"Стоимость мероприятия не соответствует НМЦК","")</f>
        <v/>
      </c>
      <c r="CA94" s="82" t="str">
        <f>IFERROR(IF((VLOOKUP($B$2,справочники!N87:S176,2,FALSE()))&lt;AD94,"Нарушен ПУС 2026 г."," "),"")</f>
        <v/>
      </c>
      <c r="CB94" s="82" t="str">
        <f>IFERROR(IF((VLOOKUP($B$2,справочники!N87:S176,3,FALSE()))&lt;AN94,"Нарушен ПУС 2027 г.",""),"")</f>
        <v/>
      </c>
      <c r="CC94" s="82" t="str">
        <f>IFERROR(IF((VLOOKUP($B$2,справочники!N87:S176,4,FALSE()))&lt;AX94,"Нарушен ПУС 2028 г.",""),"")</f>
        <v/>
      </c>
      <c r="CD94" s="82" t="str">
        <f>IFERROR(IF((VLOOKUP($B$2,справочники!N87:S176,5,FALSE()))&lt;BH94,"Нарушен ПУС 2029 г.",""),"")</f>
        <v/>
      </c>
      <c r="CE94" s="82" t="str">
        <f>IFERROR(IF((VLOOKUP($B$2,справочники!N87:S176,6,FALSE()))&lt;BR94,"Нарушен ПУС 2030 г.",""),"")</f>
        <v/>
      </c>
    </row>
    <row r="95" spans="1:83" ht="54" customHeight="1">
      <c r="A95" s="102">
        <v>87</v>
      </c>
      <c r="B95" s="61"/>
      <c r="C95" s="104"/>
      <c r="D95" s="61"/>
      <c r="E95" s="63"/>
      <c r="F95" s="64"/>
      <c r="G95" s="61"/>
      <c r="H95" s="61"/>
      <c r="I95" s="65"/>
      <c r="J95" s="61"/>
      <c r="K95" s="61"/>
      <c r="L95" s="61"/>
      <c r="M95" s="61"/>
      <c r="N95" s="83">
        <f t="shared" si="82"/>
        <v>0</v>
      </c>
      <c r="O95" s="61"/>
      <c r="P95" s="63"/>
      <c r="Q95" s="84">
        <f t="shared" si="81"/>
        <v>0</v>
      </c>
      <c r="R95" s="85">
        <f t="shared" si="83"/>
        <v>0</v>
      </c>
      <c r="S95" s="86" t="e">
        <f t="shared" si="84"/>
        <v>#DIV/0!</v>
      </c>
      <c r="T95" s="85">
        <f t="shared" si="85"/>
        <v>0</v>
      </c>
      <c r="U95" s="85">
        <f t="shared" si="86"/>
        <v>0</v>
      </c>
      <c r="V95" s="85">
        <f t="shared" si="87"/>
        <v>0</v>
      </c>
      <c r="W95" s="85">
        <f t="shared" si="88"/>
        <v>0</v>
      </c>
      <c r="X95" s="85">
        <f t="shared" si="89"/>
        <v>0</v>
      </c>
      <c r="Y95" s="85">
        <f t="shared" si="90"/>
        <v>0</v>
      </c>
      <c r="Z95" s="85">
        <f t="shared" si="91"/>
        <v>0</v>
      </c>
      <c r="AA95" s="87">
        <f t="shared" si="92"/>
        <v>0</v>
      </c>
      <c r="AB95" s="84">
        <f t="shared" si="93"/>
        <v>0</v>
      </c>
      <c r="AC95" s="85">
        <f t="shared" si="94"/>
        <v>0</v>
      </c>
      <c r="AD95" s="89" t="e">
        <f t="shared" si="95"/>
        <v>#DIV/0!</v>
      </c>
      <c r="AE95" s="90"/>
      <c r="AF95" s="91"/>
      <c r="AG95" s="90"/>
      <c r="AH95" s="91"/>
      <c r="AI95" s="90"/>
      <c r="AJ95" s="90"/>
      <c r="AK95" s="93"/>
      <c r="AL95" s="84">
        <f t="shared" si="96"/>
        <v>0</v>
      </c>
      <c r="AM95" s="85">
        <f t="shared" si="97"/>
        <v>0</v>
      </c>
      <c r="AN95" s="89" t="e">
        <f t="shared" si="98"/>
        <v>#DIV/0!</v>
      </c>
      <c r="AO95" s="90"/>
      <c r="AP95" s="91"/>
      <c r="AQ95" s="90"/>
      <c r="AR95" s="91"/>
      <c r="AS95" s="90"/>
      <c r="AT95" s="90"/>
      <c r="AU95" s="93"/>
      <c r="AV95" s="84">
        <f t="shared" si="99"/>
        <v>0</v>
      </c>
      <c r="AW95" s="85">
        <f t="shared" si="100"/>
        <v>0</v>
      </c>
      <c r="AX95" s="89" t="e">
        <f t="shared" si="101"/>
        <v>#DIV/0!</v>
      </c>
      <c r="AY95" s="76"/>
      <c r="AZ95" s="77"/>
      <c r="BA95" s="76"/>
      <c r="BB95" s="77"/>
      <c r="BC95" s="76"/>
      <c r="BD95" s="78"/>
      <c r="BE95" s="79"/>
      <c r="BF95" s="84">
        <f t="shared" si="102"/>
        <v>0</v>
      </c>
      <c r="BG95" s="85">
        <f t="shared" si="103"/>
        <v>0</v>
      </c>
      <c r="BH95" s="89" t="e">
        <f t="shared" si="104"/>
        <v>#DIV/0!</v>
      </c>
      <c r="BI95" s="76"/>
      <c r="BJ95" s="77"/>
      <c r="BK95" s="76"/>
      <c r="BL95" s="77"/>
      <c r="BM95" s="76"/>
      <c r="BN95" s="78"/>
      <c r="BO95" s="79"/>
      <c r="BP95" s="84">
        <f t="shared" si="105"/>
        <v>0</v>
      </c>
      <c r="BQ95" s="85">
        <f t="shared" si="106"/>
        <v>0</v>
      </c>
      <c r="BR95" s="89" t="e">
        <f t="shared" si="107"/>
        <v>#DIV/0!</v>
      </c>
      <c r="BS95" s="76"/>
      <c r="BT95" s="77"/>
      <c r="BU95" s="76"/>
      <c r="BV95" s="77"/>
      <c r="BW95" s="76"/>
      <c r="BX95" s="78"/>
      <c r="BY95" s="79"/>
      <c r="BZ95" s="81" t="str">
        <f>IF(Q95&lt;&gt;'Характеристика мероприятий'!K93,"Стоимость мероприятия не соответствует НМЦК","")</f>
        <v/>
      </c>
      <c r="CA95" s="82" t="str">
        <f>IFERROR(IF((VLOOKUP($B$2,справочники!N88:S177,2,FALSE()))&lt;AD95,"Нарушен ПУС 2026 г."," "),"")</f>
        <v/>
      </c>
      <c r="CB95" s="82" t="str">
        <f>IFERROR(IF((VLOOKUP($B$2,справочники!N88:S177,3,FALSE()))&lt;AN95,"Нарушен ПУС 2027 г.",""),"")</f>
        <v/>
      </c>
      <c r="CC95" s="82" t="str">
        <f>IFERROR(IF((VLOOKUP($B$2,справочники!N88:S177,4,FALSE()))&lt;AX95,"Нарушен ПУС 2028 г.",""),"")</f>
        <v/>
      </c>
      <c r="CD95" s="82" t="str">
        <f>IFERROR(IF((VLOOKUP($B$2,справочники!N88:S177,5,FALSE()))&lt;BH95,"Нарушен ПУС 2029 г.",""),"")</f>
        <v/>
      </c>
      <c r="CE95" s="82" t="str">
        <f>IFERROR(IF((VLOOKUP($B$2,справочники!N88:S177,6,FALSE()))&lt;BR95,"Нарушен ПУС 2030 г.",""),"")</f>
        <v/>
      </c>
    </row>
    <row r="96" spans="1:83" ht="54" customHeight="1">
      <c r="A96" s="102">
        <v>88</v>
      </c>
      <c r="B96" s="61"/>
      <c r="C96" s="104"/>
      <c r="D96" s="61"/>
      <c r="E96" s="63"/>
      <c r="F96" s="64"/>
      <c r="G96" s="61"/>
      <c r="H96" s="61"/>
      <c r="I96" s="65"/>
      <c r="J96" s="61"/>
      <c r="K96" s="61"/>
      <c r="L96" s="61"/>
      <c r="M96" s="61"/>
      <c r="N96" s="83">
        <f t="shared" si="82"/>
        <v>0</v>
      </c>
      <c r="O96" s="61"/>
      <c r="P96" s="63"/>
      <c r="Q96" s="84">
        <f t="shared" si="81"/>
        <v>0</v>
      </c>
      <c r="R96" s="85">
        <f t="shared" si="83"/>
        <v>0</v>
      </c>
      <c r="S96" s="86" t="e">
        <f t="shared" si="84"/>
        <v>#DIV/0!</v>
      </c>
      <c r="T96" s="85">
        <f t="shared" si="85"/>
        <v>0</v>
      </c>
      <c r="U96" s="85">
        <f t="shared" si="86"/>
        <v>0</v>
      </c>
      <c r="V96" s="85">
        <f t="shared" si="87"/>
        <v>0</v>
      </c>
      <c r="W96" s="85">
        <f t="shared" si="88"/>
        <v>0</v>
      </c>
      <c r="X96" s="85">
        <f t="shared" si="89"/>
        <v>0</v>
      </c>
      <c r="Y96" s="85">
        <f t="shared" si="90"/>
        <v>0</v>
      </c>
      <c r="Z96" s="85">
        <f t="shared" si="91"/>
        <v>0</v>
      </c>
      <c r="AA96" s="87">
        <f t="shared" si="92"/>
        <v>0</v>
      </c>
      <c r="AB96" s="84">
        <f t="shared" si="93"/>
        <v>0</v>
      </c>
      <c r="AC96" s="85">
        <f t="shared" si="94"/>
        <v>0</v>
      </c>
      <c r="AD96" s="89" t="e">
        <f t="shared" si="95"/>
        <v>#DIV/0!</v>
      </c>
      <c r="AE96" s="90"/>
      <c r="AF96" s="91"/>
      <c r="AG96" s="90"/>
      <c r="AH96" s="91"/>
      <c r="AI96" s="90"/>
      <c r="AJ96" s="90"/>
      <c r="AK96" s="93"/>
      <c r="AL96" s="84">
        <f t="shared" si="96"/>
        <v>0</v>
      </c>
      <c r="AM96" s="85">
        <f t="shared" si="97"/>
        <v>0</v>
      </c>
      <c r="AN96" s="89" t="e">
        <f t="shared" si="98"/>
        <v>#DIV/0!</v>
      </c>
      <c r="AO96" s="90"/>
      <c r="AP96" s="91"/>
      <c r="AQ96" s="90"/>
      <c r="AR96" s="91"/>
      <c r="AS96" s="90"/>
      <c r="AT96" s="90"/>
      <c r="AU96" s="93"/>
      <c r="AV96" s="84">
        <f t="shared" si="99"/>
        <v>0</v>
      </c>
      <c r="AW96" s="85">
        <f t="shared" si="100"/>
        <v>0</v>
      </c>
      <c r="AX96" s="89" t="e">
        <f t="shared" si="101"/>
        <v>#DIV/0!</v>
      </c>
      <c r="AY96" s="76"/>
      <c r="AZ96" s="77"/>
      <c r="BA96" s="76"/>
      <c r="BB96" s="77"/>
      <c r="BC96" s="76"/>
      <c r="BD96" s="78"/>
      <c r="BE96" s="79"/>
      <c r="BF96" s="84">
        <f t="shared" si="102"/>
        <v>0</v>
      </c>
      <c r="BG96" s="85">
        <f t="shared" si="103"/>
        <v>0</v>
      </c>
      <c r="BH96" s="89" t="e">
        <f t="shared" si="104"/>
        <v>#DIV/0!</v>
      </c>
      <c r="BI96" s="76"/>
      <c r="BJ96" s="77"/>
      <c r="BK96" s="76"/>
      <c r="BL96" s="77"/>
      <c r="BM96" s="76"/>
      <c r="BN96" s="78"/>
      <c r="BO96" s="79"/>
      <c r="BP96" s="84">
        <f t="shared" si="105"/>
        <v>0</v>
      </c>
      <c r="BQ96" s="85">
        <f t="shared" si="106"/>
        <v>0</v>
      </c>
      <c r="BR96" s="89" t="e">
        <f t="shared" si="107"/>
        <v>#DIV/0!</v>
      </c>
      <c r="BS96" s="76"/>
      <c r="BT96" s="77"/>
      <c r="BU96" s="76"/>
      <c r="BV96" s="77"/>
      <c r="BW96" s="76"/>
      <c r="BX96" s="78"/>
      <c r="BY96" s="79"/>
      <c r="BZ96" s="81" t="str">
        <f>IF(Q96&lt;&gt;'Характеристика мероприятий'!K94,"Стоимость мероприятия не соответствует НМЦК","")</f>
        <v/>
      </c>
      <c r="CA96" s="82" t="str">
        <f>IFERROR(IF((VLOOKUP($B$2,справочники!N89:S178,2,FALSE()))&lt;AD96,"Нарушен ПУС 2026 г."," "),"")</f>
        <v/>
      </c>
      <c r="CB96" s="82" t="str">
        <f>IFERROR(IF((VLOOKUP($B$2,справочники!N89:S178,3,FALSE()))&lt;AN96,"Нарушен ПУС 2027 г.",""),"")</f>
        <v/>
      </c>
      <c r="CC96" s="82" t="str">
        <f>IFERROR(IF((VLOOKUP($B$2,справочники!N89:S178,4,FALSE()))&lt;AX96,"Нарушен ПУС 2028 г.",""),"")</f>
        <v/>
      </c>
      <c r="CD96" s="82" t="str">
        <f>IFERROR(IF((VLOOKUP($B$2,справочники!N89:S178,5,FALSE()))&lt;BH96,"Нарушен ПУС 2029 г.",""),"")</f>
        <v/>
      </c>
      <c r="CE96" s="82" t="str">
        <f>IFERROR(IF((VLOOKUP($B$2,справочники!N89:S178,6,FALSE()))&lt;BR96,"Нарушен ПУС 2030 г.",""),"")</f>
        <v/>
      </c>
    </row>
    <row r="97" spans="1:83" ht="54" customHeight="1">
      <c r="A97" s="102">
        <v>89</v>
      </c>
      <c r="B97" s="61"/>
      <c r="C97" s="104"/>
      <c r="D97" s="61"/>
      <c r="E97" s="63"/>
      <c r="F97" s="64"/>
      <c r="G97" s="61"/>
      <c r="H97" s="61"/>
      <c r="I97" s="65"/>
      <c r="J97" s="61"/>
      <c r="K97" s="61"/>
      <c r="L97" s="61"/>
      <c r="M97" s="61"/>
      <c r="N97" s="83">
        <f t="shared" si="82"/>
        <v>0</v>
      </c>
      <c r="O97" s="61"/>
      <c r="P97" s="63"/>
      <c r="Q97" s="84">
        <f t="shared" si="81"/>
        <v>0</v>
      </c>
      <c r="R97" s="85">
        <f t="shared" si="83"/>
        <v>0</v>
      </c>
      <c r="S97" s="86" t="e">
        <f t="shared" si="84"/>
        <v>#DIV/0!</v>
      </c>
      <c r="T97" s="85">
        <f t="shared" si="85"/>
        <v>0</v>
      </c>
      <c r="U97" s="85">
        <f t="shared" si="86"/>
        <v>0</v>
      </c>
      <c r="V97" s="85">
        <f t="shared" si="87"/>
        <v>0</v>
      </c>
      <c r="W97" s="85">
        <f t="shared" si="88"/>
        <v>0</v>
      </c>
      <c r="X97" s="85">
        <f t="shared" si="89"/>
        <v>0</v>
      </c>
      <c r="Y97" s="85">
        <f t="shared" si="90"/>
        <v>0</v>
      </c>
      <c r="Z97" s="85">
        <f t="shared" si="91"/>
        <v>0</v>
      </c>
      <c r="AA97" s="87">
        <f t="shared" si="92"/>
        <v>0</v>
      </c>
      <c r="AB97" s="84">
        <f t="shared" si="93"/>
        <v>0</v>
      </c>
      <c r="AC97" s="85">
        <f t="shared" si="94"/>
        <v>0</v>
      </c>
      <c r="AD97" s="89" t="e">
        <f t="shared" si="95"/>
        <v>#DIV/0!</v>
      </c>
      <c r="AE97" s="90"/>
      <c r="AF97" s="91"/>
      <c r="AG97" s="90"/>
      <c r="AH97" s="91"/>
      <c r="AI97" s="90"/>
      <c r="AJ97" s="90"/>
      <c r="AK97" s="93"/>
      <c r="AL97" s="84">
        <f t="shared" si="96"/>
        <v>0</v>
      </c>
      <c r="AM97" s="85">
        <f t="shared" si="97"/>
        <v>0</v>
      </c>
      <c r="AN97" s="89" t="e">
        <f t="shared" si="98"/>
        <v>#DIV/0!</v>
      </c>
      <c r="AO97" s="90"/>
      <c r="AP97" s="91"/>
      <c r="AQ97" s="90"/>
      <c r="AR97" s="91"/>
      <c r="AS97" s="90"/>
      <c r="AT97" s="90"/>
      <c r="AU97" s="93"/>
      <c r="AV97" s="84">
        <f t="shared" si="99"/>
        <v>0</v>
      </c>
      <c r="AW97" s="85">
        <f t="shared" si="100"/>
        <v>0</v>
      </c>
      <c r="AX97" s="89" t="e">
        <f t="shared" si="101"/>
        <v>#DIV/0!</v>
      </c>
      <c r="AY97" s="76"/>
      <c r="AZ97" s="77"/>
      <c r="BA97" s="76"/>
      <c r="BB97" s="77"/>
      <c r="BC97" s="76"/>
      <c r="BD97" s="78"/>
      <c r="BE97" s="79"/>
      <c r="BF97" s="84">
        <f t="shared" si="102"/>
        <v>0</v>
      </c>
      <c r="BG97" s="85">
        <f t="shared" si="103"/>
        <v>0</v>
      </c>
      <c r="BH97" s="89" t="e">
        <f t="shared" si="104"/>
        <v>#DIV/0!</v>
      </c>
      <c r="BI97" s="76"/>
      <c r="BJ97" s="77"/>
      <c r="BK97" s="76"/>
      <c r="BL97" s="77"/>
      <c r="BM97" s="76"/>
      <c r="BN97" s="78"/>
      <c r="BO97" s="79"/>
      <c r="BP97" s="84">
        <f t="shared" si="105"/>
        <v>0</v>
      </c>
      <c r="BQ97" s="85">
        <f t="shared" si="106"/>
        <v>0</v>
      </c>
      <c r="BR97" s="89" t="e">
        <f t="shared" si="107"/>
        <v>#DIV/0!</v>
      </c>
      <c r="BS97" s="76"/>
      <c r="BT97" s="77"/>
      <c r="BU97" s="76"/>
      <c r="BV97" s="77"/>
      <c r="BW97" s="76"/>
      <c r="BX97" s="78"/>
      <c r="BY97" s="79"/>
      <c r="BZ97" s="81" t="str">
        <f>IF(Q97&lt;&gt;'Характеристика мероприятий'!K95,"Стоимость мероприятия не соответствует НМЦК","")</f>
        <v/>
      </c>
      <c r="CA97" s="82" t="str">
        <f>IFERROR(IF((VLOOKUP($B$2,справочники!N90:S179,2,FALSE()))&lt;AD97,"Нарушен ПУС 2026 г."," "),"")</f>
        <v/>
      </c>
      <c r="CB97" s="82" t="str">
        <f>IFERROR(IF((VLOOKUP($B$2,справочники!N90:S179,3,FALSE()))&lt;AN97,"Нарушен ПУС 2027 г.",""),"")</f>
        <v/>
      </c>
      <c r="CC97" s="82" t="str">
        <f>IFERROR(IF((VLOOKUP($B$2,справочники!N90:S179,4,FALSE()))&lt;AX97,"Нарушен ПУС 2028 г.",""),"")</f>
        <v/>
      </c>
      <c r="CD97" s="82" t="str">
        <f>IFERROR(IF((VLOOKUP($B$2,справочники!N90:S179,5,FALSE()))&lt;BH97,"Нарушен ПУС 2029 г.",""),"")</f>
        <v/>
      </c>
      <c r="CE97" s="82" t="str">
        <f>IFERROR(IF((VLOOKUP($B$2,справочники!N90:S179,6,FALSE()))&lt;BR97,"Нарушен ПУС 2030 г.",""),"")</f>
        <v/>
      </c>
    </row>
    <row r="98" spans="1:83" ht="54" customHeight="1">
      <c r="A98" s="102">
        <v>90</v>
      </c>
      <c r="B98" s="61"/>
      <c r="C98" s="104"/>
      <c r="D98" s="61"/>
      <c r="E98" s="63"/>
      <c r="F98" s="64"/>
      <c r="G98" s="61"/>
      <c r="H98" s="61"/>
      <c r="I98" s="65"/>
      <c r="J98" s="61"/>
      <c r="K98" s="61"/>
      <c r="L98" s="61"/>
      <c r="M98" s="61"/>
      <c r="N98" s="83">
        <f t="shared" si="82"/>
        <v>0</v>
      </c>
      <c r="O98" s="61"/>
      <c r="P98" s="63"/>
      <c r="Q98" s="84">
        <f t="shared" si="81"/>
        <v>0</v>
      </c>
      <c r="R98" s="85">
        <f t="shared" si="83"/>
        <v>0</v>
      </c>
      <c r="S98" s="86" t="e">
        <f t="shared" si="84"/>
        <v>#DIV/0!</v>
      </c>
      <c r="T98" s="85">
        <f t="shared" si="85"/>
        <v>0</v>
      </c>
      <c r="U98" s="85">
        <f t="shared" si="86"/>
        <v>0</v>
      </c>
      <c r="V98" s="85">
        <f t="shared" si="87"/>
        <v>0</v>
      </c>
      <c r="W98" s="85">
        <f t="shared" si="88"/>
        <v>0</v>
      </c>
      <c r="X98" s="85">
        <f t="shared" si="89"/>
        <v>0</v>
      </c>
      <c r="Y98" s="85">
        <f t="shared" si="90"/>
        <v>0</v>
      </c>
      <c r="Z98" s="85">
        <f t="shared" si="91"/>
        <v>0</v>
      </c>
      <c r="AA98" s="87">
        <f t="shared" si="92"/>
        <v>0</v>
      </c>
      <c r="AB98" s="84">
        <f t="shared" si="93"/>
        <v>0</v>
      </c>
      <c r="AC98" s="85">
        <f t="shared" si="94"/>
        <v>0</v>
      </c>
      <c r="AD98" s="89" t="e">
        <f t="shared" si="95"/>
        <v>#DIV/0!</v>
      </c>
      <c r="AE98" s="90"/>
      <c r="AF98" s="91"/>
      <c r="AG98" s="90"/>
      <c r="AH98" s="91"/>
      <c r="AI98" s="90"/>
      <c r="AJ98" s="90"/>
      <c r="AK98" s="93"/>
      <c r="AL98" s="84">
        <f t="shared" si="96"/>
        <v>0</v>
      </c>
      <c r="AM98" s="85">
        <f t="shared" si="97"/>
        <v>0</v>
      </c>
      <c r="AN98" s="89" t="e">
        <f t="shared" si="98"/>
        <v>#DIV/0!</v>
      </c>
      <c r="AO98" s="90"/>
      <c r="AP98" s="91"/>
      <c r="AQ98" s="90"/>
      <c r="AR98" s="91"/>
      <c r="AS98" s="90"/>
      <c r="AT98" s="90"/>
      <c r="AU98" s="93"/>
      <c r="AV98" s="84">
        <f t="shared" si="99"/>
        <v>0</v>
      </c>
      <c r="AW98" s="85">
        <f t="shared" si="100"/>
        <v>0</v>
      </c>
      <c r="AX98" s="89" t="e">
        <f t="shared" si="101"/>
        <v>#DIV/0!</v>
      </c>
      <c r="AY98" s="76"/>
      <c r="AZ98" s="77"/>
      <c r="BA98" s="76"/>
      <c r="BB98" s="77"/>
      <c r="BC98" s="76"/>
      <c r="BD98" s="78"/>
      <c r="BE98" s="79"/>
      <c r="BF98" s="84">
        <f t="shared" si="102"/>
        <v>0</v>
      </c>
      <c r="BG98" s="85">
        <f t="shared" si="103"/>
        <v>0</v>
      </c>
      <c r="BH98" s="89" t="e">
        <f t="shared" si="104"/>
        <v>#DIV/0!</v>
      </c>
      <c r="BI98" s="76"/>
      <c r="BJ98" s="77"/>
      <c r="BK98" s="76"/>
      <c r="BL98" s="77"/>
      <c r="BM98" s="76"/>
      <c r="BN98" s="78"/>
      <c r="BO98" s="79"/>
      <c r="BP98" s="84">
        <f t="shared" si="105"/>
        <v>0</v>
      </c>
      <c r="BQ98" s="85">
        <f t="shared" si="106"/>
        <v>0</v>
      </c>
      <c r="BR98" s="89" t="e">
        <f t="shared" si="107"/>
        <v>#DIV/0!</v>
      </c>
      <c r="BS98" s="76"/>
      <c r="BT98" s="77"/>
      <c r="BU98" s="76"/>
      <c r="BV98" s="77"/>
      <c r="BW98" s="76"/>
      <c r="BX98" s="78"/>
      <c r="BY98" s="79"/>
      <c r="BZ98" s="81" t="str">
        <f>IF(Q98&lt;&gt;'Характеристика мероприятий'!K96,"Стоимость мероприятия не соответствует НМЦК","")</f>
        <v/>
      </c>
      <c r="CA98" s="82" t="str">
        <f>IFERROR(IF((VLOOKUP($B$2,справочники!N91:S180,2,FALSE()))&lt;AD98,"Нарушен ПУС 2026 г."," "),"")</f>
        <v/>
      </c>
      <c r="CB98" s="82" t="str">
        <f>IFERROR(IF((VLOOKUP($B$2,справочники!N91:S180,3,FALSE()))&lt;AN98,"Нарушен ПУС 2027 г.",""),"")</f>
        <v/>
      </c>
      <c r="CC98" s="82" t="str">
        <f>IFERROR(IF((VLOOKUP($B$2,справочники!N91:S180,4,FALSE()))&lt;AX98,"Нарушен ПУС 2028 г.",""),"")</f>
        <v/>
      </c>
      <c r="CD98" s="82" t="str">
        <f>IFERROR(IF((VLOOKUP($B$2,справочники!N91:S180,5,FALSE()))&lt;BH98,"Нарушен ПУС 2029 г.",""),"")</f>
        <v/>
      </c>
      <c r="CE98" s="82" t="str">
        <f>IFERROR(IF((VLOOKUP($B$2,справочники!N91:S180,6,FALSE()))&lt;BR98,"Нарушен ПУС 2030 г.",""),"")</f>
        <v/>
      </c>
    </row>
    <row r="99" spans="1:83" ht="54" customHeight="1">
      <c r="A99" s="102">
        <v>91</v>
      </c>
      <c r="B99" s="61"/>
      <c r="C99" s="104"/>
      <c r="D99" s="61"/>
      <c r="E99" s="63"/>
      <c r="F99" s="64"/>
      <c r="G99" s="61"/>
      <c r="H99" s="61"/>
      <c r="I99" s="65"/>
      <c r="J99" s="61"/>
      <c r="K99" s="61"/>
      <c r="L99" s="61"/>
      <c r="M99" s="61"/>
      <c r="N99" s="83">
        <f t="shared" si="82"/>
        <v>0</v>
      </c>
      <c r="O99" s="61"/>
      <c r="P99" s="63"/>
      <c r="Q99" s="84">
        <f t="shared" si="81"/>
        <v>0</v>
      </c>
      <c r="R99" s="85">
        <f t="shared" si="83"/>
        <v>0</v>
      </c>
      <c r="S99" s="86" t="e">
        <f t="shared" si="84"/>
        <v>#DIV/0!</v>
      </c>
      <c r="T99" s="85">
        <f t="shared" si="85"/>
        <v>0</v>
      </c>
      <c r="U99" s="85">
        <f t="shared" si="86"/>
        <v>0</v>
      </c>
      <c r="V99" s="85">
        <f t="shared" si="87"/>
        <v>0</v>
      </c>
      <c r="W99" s="85">
        <f t="shared" si="88"/>
        <v>0</v>
      </c>
      <c r="X99" s="85">
        <f t="shared" si="89"/>
        <v>0</v>
      </c>
      <c r="Y99" s="85">
        <f t="shared" si="90"/>
        <v>0</v>
      </c>
      <c r="Z99" s="85">
        <f t="shared" si="91"/>
        <v>0</v>
      </c>
      <c r="AA99" s="87">
        <f t="shared" si="92"/>
        <v>0</v>
      </c>
      <c r="AB99" s="84">
        <f t="shared" si="93"/>
        <v>0</v>
      </c>
      <c r="AC99" s="85">
        <f t="shared" si="94"/>
        <v>0</v>
      </c>
      <c r="AD99" s="89" t="e">
        <f t="shared" si="95"/>
        <v>#DIV/0!</v>
      </c>
      <c r="AE99" s="90"/>
      <c r="AF99" s="91"/>
      <c r="AG99" s="90"/>
      <c r="AH99" s="91"/>
      <c r="AI99" s="90"/>
      <c r="AJ99" s="90"/>
      <c r="AK99" s="93"/>
      <c r="AL99" s="84">
        <f t="shared" si="96"/>
        <v>0</v>
      </c>
      <c r="AM99" s="85">
        <f t="shared" si="97"/>
        <v>0</v>
      </c>
      <c r="AN99" s="89" t="e">
        <f t="shared" si="98"/>
        <v>#DIV/0!</v>
      </c>
      <c r="AO99" s="90"/>
      <c r="AP99" s="91"/>
      <c r="AQ99" s="90"/>
      <c r="AR99" s="91"/>
      <c r="AS99" s="90"/>
      <c r="AT99" s="90"/>
      <c r="AU99" s="93"/>
      <c r="AV99" s="84">
        <f t="shared" si="99"/>
        <v>0</v>
      </c>
      <c r="AW99" s="85">
        <f t="shared" si="100"/>
        <v>0</v>
      </c>
      <c r="AX99" s="89" t="e">
        <f t="shared" si="101"/>
        <v>#DIV/0!</v>
      </c>
      <c r="AY99" s="76"/>
      <c r="AZ99" s="77"/>
      <c r="BA99" s="76"/>
      <c r="BB99" s="77"/>
      <c r="BC99" s="76"/>
      <c r="BD99" s="78"/>
      <c r="BE99" s="79"/>
      <c r="BF99" s="84">
        <f t="shared" si="102"/>
        <v>0</v>
      </c>
      <c r="BG99" s="85">
        <f t="shared" si="103"/>
        <v>0</v>
      </c>
      <c r="BH99" s="89" t="e">
        <f t="shared" si="104"/>
        <v>#DIV/0!</v>
      </c>
      <c r="BI99" s="76"/>
      <c r="BJ99" s="77"/>
      <c r="BK99" s="76"/>
      <c r="BL99" s="77"/>
      <c r="BM99" s="76"/>
      <c r="BN99" s="78"/>
      <c r="BO99" s="79"/>
      <c r="BP99" s="84">
        <f t="shared" si="105"/>
        <v>0</v>
      </c>
      <c r="BQ99" s="85">
        <f t="shared" si="106"/>
        <v>0</v>
      </c>
      <c r="BR99" s="89" t="e">
        <f t="shared" si="107"/>
        <v>#DIV/0!</v>
      </c>
      <c r="BS99" s="76"/>
      <c r="BT99" s="77"/>
      <c r="BU99" s="76"/>
      <c r="BV99" s="77"/>
      <c r="BW99" s="76"/>
      <c r="BX99" s="78"/>
      <c r="BY99" s="79"/>
      <c r="BZ99" s="81" t="str">
        <f>IF(Q99&lt;&gt;'Характеристика мероприятий'!K97,"Стоимость мероприятия не соответствует НМЦК","")</f>
        <v/>
      </c>
      <c r="CA99" s="82" t="str">
        <f>IFERROR(IF((VLOOKUP($B$2,справочники!N92:S181,2,FALSE()))&lt;AD99,"Нарушен ПУС 2026 г."," "),"")</f>
        <v/>
      </c>
      <c r="CB99" s="82" t="str">
        <f>IFERROR(IF((VLOOKUP($B$2,справочники!N92:S181,3,FALSE()))&lt;AN99,"Нарушен ПУС 2027 г.",""),"")</f>
        <v/>
      </c>
      <c r="CC99" s="82" t="str">
        <f>IFERROR(IF((VLOOKUP($B$2,справочники!N92:S181,4,FALSE()))&lt;AX99,"Нарушен ПУС 2028 г.",""),"")</f>
        <v/>
      </c>
      <c r="CD99" s="82" t="str">
        <f>IFERROR(IF((VLOOKUP($B$2,справочники!N92:S181,5,FALSE()))&lt;BH99,"Нарушен ПУС 2029 г.",""),"")</f>
        <v/>
      </c>
      <c r="CE99" s="82" t="str">
        <f>IFERROR(IF((VLOOKUP($B$2,справочники!N92:S181,6,FALSE()))&lt;BR99,"Нарушен ПУС 2030 г.",""),"")</f>
        <v/>
      </c>
    </row>
    <row r="100" spans="1:83" ht="54" customHeight="1">
      <c r="A100" s="102">
        <v>92</v>
      </c>
      <c r="B100" s="61"/>
      <c r="C100" s="104"/>
      <c r="D100" s="61"/>
      <c r="E100" s="63"/>
      <c r="F100" s="64"/>
      <c r="G100" s="61"/>
      <c r="H100" s="61"/>
      <c r="I100" s="65"/>
      <c r="J100" s="61"/>
      <c r="K100" s="61"/>
      <c r="L100" s="61"/>
      <c r="M100" s="61"/>
      <c r="N100" s="83">
        <f t="shared" si="82"/>
        <v>0</v>
      </c>
      <c r="O100" s="61"/>
      <c r="P100" s="63"/>
      <c r="Q100" s="84">
        <f t="shared" si="81"/>
        <v>0</v>
      </c>
      <c r="R100" s="85">
        <f t="shared" si="83"/>
        <v>0</v>
      </c>
      <c r="S100" s="86" t="e">
        <f t="shared" si="84"/>
        <v>#DIV/0!</v>
      </c>
      <c r="T100" s="85">
        <f t="shared" si="85"/>
        <v>0</v>
      </c>
      <c r="U100" s="85">
        <f t="shared" si="86"/>
        <v>0</v>
      </c>
      <c r="V100" s="85">
        <f t="shared" si="87"/>
        <v>0</v>
      </c>
      <c r="W100" s="85">
        <f t="shared" si="88"/>
        <v>0</v>
      </c>
      <c r="X100" s="85">
        <f t="shared" si="89"/>
        <v>0</v>
      </c>
      <c r="Y100" s="85">
        <f t="shared" si="90"/>
        <v>0</v>
      </c>
      <c r="Z100" s="85">
        <f t="shared" si="91"/>
        <v>0</v>
      </c>
      <c r="AA100" s="87">
        <f t="shared" si="92"/>
        <v>0</v>
      </c>
      <c r="AB100" s="84">
        <f t="shared" si="93"/>
        <v>0</v>
      </c>
      <c r="AC100" s="85">
        <f t="shared" si="94"/>
        <v>0</v>
      </c>
      <c r="AD100" s="89" t="e">
        <f t="shared" si="95"/>
        <v>#DIV/0!</v>
      </c>
      <c r="AE100" s="90"/>
      <c r="AF100" s="91"/>
      <c r="AG100" s="90"/>
      <c r="AH100" s="91"/>
      <c r="AI100" s="90"/>
      <c r="AJ100" s="90"/>
      <c r="AK100" s="93"/>
      <c r="AL100" s="84">
        <f t="shared" si="96"/>
        <v>0</v>
      </c>
      <c r="AM100" s="85">
        <f t="shared" si="97"/>
        <v>0</v>
      </c>
      <c r="AN100" s="89" t="e">
        <f t="shared" si="98"/>
        <v>#DIV/0!</v>
      </c>
      <c r="AO100" s="90"/>
      <c r="AP100" s="91"/>
      <c r="AQ100" s="90"/>
      <c r="AR100" s="91"/>
      <c r="AS100" s="90"/>
      <c r="AT100" s="90"/>
      <c r="AU100" s="93"/>
      <c r="AV100" s="84">
        <f t="shared" si="99"/>
        <v>0</v>
      </c>
      <c r="AW100" s="85">
        <f t="shared" si="100"/>
        <v>0</v>
      </c>
      <c r="AX100" s="89" t="e">
        <f t="shared" si="101"/>
        <v>#DIV/0!</v>
      </c>
      <c r="AY100" s="76"/>
      <c r="AZ100" s="77"/>
      <c r="BA100" s="76"/>
      <c r="BB100" s="77"/>
      <c r="BC100" s="76"/>
      <c r="BD100" s="78"/>
      <c r="BE100" s="79"/>
      <c r="BF100" s="84">
        <f t="shared" si="102"/>
        <v>0</v>
      </c>
      <c r="BG100" s="85">
        <f t="shared" si="103"/>
        <v>0</v>
      </c>
      <c r="BH100" s="89" t="e">
        <f t="shared" si="104"/>
        <v>#DIV/0!</v>
      </c>
      <c r="BI100" s="76"/>
      <c r="BJ100" s="77"/>
      <c r="BK100" s="76"/>
      <c r="BL100" s="77"/>
      <c r="BM100" s="76"/>
      <c r="BN100" s="78"/>
      <c r="BO100" s="79"/>
      <c r="BP100" s="84">
        <f t="shared" si="105"/>
        <v>0</v>
      </c>
      <c r="BQ100" s="85">
        <f t="shared" si="106"/>
        <v>0</v>
      </c>
      <c r="BR100" s="89" t="e">
        <f t="shared" si="107"/>
        <v>#DIV/0!</v>
      </c>
      <c r="BS100" s="76"/>
      <c r="BT100" s="77"/>
      <c r="BU100" s="76"/>
      <c r="BV100" s="77"/>
      <c r="BW100" s="76"/>
      <c r="BX100" s="78"/>
      <c r="BY100" s="79"/>
      <c r="BZ100" s="81" t="str">
        <f>IF(Q100&lt;&gt;'Характеристика мероприятий'!K98,"Стоимость мероприятия не соответствует НМЦК","")</f>
        <v/>
      </c>
      <c r="CA100" s="82" t="str">
        <f>IFERROR(IF((VLOOKUP($B$2,справочники!N93:S182,2,FALSE()))&lt;AD100,"Нарушен ПУС 2026 г."," "),"")</f>
        <v/>
      </c>
      <c r="CB100" s="82" t="str">
        <f>IFERROR(IF((VLOOKUP($B$2,справочники!N93:S182,3,FALSE()))&lt;AN100,"Нарушен ПУС 2027 г.",""),"")</f>
        <v/>
      </c>
      <c r="CC100" s="82" t="str">
        <f>IFERROR(IF((VLOOKUP($B$2,справочники!N93:S182,4,FALSE()))&lt;AX100,"Нарушен ПУС 2028 г.",""),"")</f>
        <v/>
      </c>
      <c r="CD100" s="82" t="str">
        <f>IFERROR(IF((VLOOKUP($B$2,справочники!N93:S182,5,FALSE()))&lt;BH100,"Нарушен ПУС 2029 г.",""),"")</f>
        <v/>
      </c>
      <c r="CE100" s="82" t="str">
        <f>IFERROR(IF((VLOOKUP($B$2,справочники!N93:S182,6,FALSE()))&lt;BR100,"Нарушен ПУС 2030 г.",""),"")</f>
        <v/>
      </c>
    </row>
    <row r="101" spans="1:83" ht="54" customHeight="1">
      <c r="A101" s="102">
        <v>93</v>
      </c>
      <c r="B101" s="61"/>
      <c r="C101" s="104"/>
      <c r="D101" s="61"/>
      <c r="E101" s="63"/>
      <c r="F101" s="64"/>
      <c r="G101" s="61"/>
      <c r="H101" s="61"/>
      <c r="I101" s="65"/>
      <c r="J101" s="61"/>
      <c r="K101" s="61"/>
      <c r="L101" s="61"/>
      <c r="M101" s="61"/>
      <c r="N101" s="83">
        <f t="shared" si="82"/>
        <v>0</v>
      </c>
      <c r="O101" s="61"/>
      <c r="P101" s="63"/>
      <c r="Q101" s="84">
        <f t="shared" si="81"/>
        <v>0</v>
      </c>
      <c r="R101" s="85">
        <f t="shared" si="83"/>
        <v>0</v>
      </c>
      <c r="S101" s="86" t="e">
        <f t="shared" si="84"/>
        <v>#DIV/0!</v>
      </c>
      <c r="T101" s="85">
        <f t="shared" si="85"/>
        <v>0</v>
      </c>
      <c r="U101" s="85">
        <f t="shared" si="86"/>
        <v>0</v>
      </c>
      <c r="V101" s="85">
        <f t="shared" si="87"/>
        <v>0</v>
      </c>
      <c r="W101" s="85">
        <f t="shared" si="88"/>
        <v>0</v>
      </c>
      <c r="X101" s="85">
        <f t="shared" si="89"/>
        <v>0</v>
      </c>
      <c r="Y101" s="85">
        <f t="shared" si="90"/>
        <v>0</v>
      </c>
      <c r="Z101" s="85">
        <f t="shared" si="91"/>
        <v>0</v>
      </c>
      <c r="AA101" s="87">
        <f t="shared" si="92"/>
        <v>0</v>
      </c>
      <c r="AB101" s="84">
        <f t="shared" si="93"/>
        <v>0</v>
      </c>
      <c r="AC101" s="85">
        <f t="shared" si="94"/>
        <v>0</v>
      </c>
      <c r="AD101" s="89" t="e">
        <f t="shared" si="95"/>
        <v>#DIV/0!</v>
      </c>
      <c r="AE101" s="90"/>
      <c r="AF101" s="91"/>
      <c r="AG101" s="90"/>
      <c r="AH101" s="91"/>
      <c r="AI101" s="90"/>
      <c r="AJ101" s="90"/>
      <c r="AK101" s="93"/>
      <c r="AL101" s="84">
        <f t="shared" si="96"/>
        <v>0</v>
      </c>
      <c r="AM101" s="85">
        <f t="shared" si="97"/>
        <v>0</v>
      </c>
      <c r="AN101" s="89" t="e">
        <f t="shared" si="98"/>
        <v>#DIV/0!</v>
      </c>
      <c r="AO101" s="90"/>
      <c r="AP101" s="91"/>
      <c r="AQ101" s="90"/>
      <c r="AR101" s="91"/>
      <c r="AS101" s="90"/>
      <c r="AT101" s="90"/>
      <c r="AU101" s="93"/>
      <c r="AV101" s="84">
        <f t="shared" si="99"/>
        <v>0</v>
      </c>
      <c r="AW101" s="85">
        <f t="shared" si="100"/>
        <v>0</v>
      </c>
      <c r="AX101" s="89" t="e">
        <f t="shared" si="101"/>
        <v>#DIV/0!</v>
      </c>
      <c r="AY101" s="76"/>
      <c r="AZ101" s="77"/>
      <c r="BA101" s="76"/>
      <c r="BB101" s="77"/>
      <c r="BC101" s="76"/>
      <c r="BD101" s="78"/>
      <c r="BE101" s="79"/>
      <c r="BF101" s="84">
        <f t="shared" si="102"/>
        <v>0</v>
      </c>
      <c r="BG101" s="85">
        <f t="shared" si="103"/>
        <v>0</v>
      </c>
      <c r="BH101" s="89" t="e">
        <f t="shared" si="104"/>
        <v>#DIV/0!</v>
      </c>
      <c r="BI101" s="76"/>
      <c r="BJ101" s="77"/>
      <c r="BK101" s="76"/>
      <c r="BL101" s="77"/>
      <c r="BM101" s="76"/>
      <c r="BN101" s="78"/>
      <c r="BO101" s="79"/>
      <c r="BP101" s="84">
        <f t="shared" si="105"/>
        <v>0</v>
      </c>
      <c r="BQ101" s="85">
        <f t="shared" si="106"/>
        <v>0</v>
      </c>
      <c r="BR101" s="89" t="e">
        <f t="shared" si="107"/>
        <v>#DIV/0!</v>
      </c>
      <c r="BS101" s="76"/>
      <c r="BT101" s="77"/>
      <c r="BU101" s="76"/>
      <c r="BV101" s="77"/>
      <c r="BW101" s="76"/>
      <c r="BX101" s="78"/>
      <c r="BY101" s="79"/>
      <c r="BZ101" s="81" t="str">
        <f>IF(Q101&lt;&gt;'Характеристика мероприятий'!K99,"Стоимость мероприятия не соответствует НМЦК","")</f>
        <v/>
      </c>
      <c r="CA101" s="82" t="str">
        <f>IFERROR(IF((VLOOKUP($B$2,справочники!N94:S183,2,FALSE()))&lt;AD101,"Нарушен ПУС 2026 г."," "),"")</f>
        <v/>
      </c>
      <c r="CB101" s="82" t="str">
        <f>IFERROR(IF((VLOOKUP($B$2,справочники!N94:S183,3,FALSE()))&lt;AN101,"Нарушен ПУС 2027 г.",""),"")</f>
        <v/>
      </c>
      <c r="CC101" s="82" t="str">
        <f>IFERROR(IF((VLOOKUP($B$2,справочники!N94:S183,4,FALSE()))&lt;AX101,"Нарушен ПУС 2028 г.",""),"")</f>
        <v/>
      </c>
      <c r="CD101" s="82" t="str">
        <f>IFERROR(IF((VLOOKUP($B$2,справочники!N94:S183,5,FALSE()))&lt;BH101,"Нарушен ПУС 2029 г.",""),"")</f>
        <v/>
      </c>
      <c r="CE101" s="82" t="str">
        <f>IFERROR(IF((VLOOKUP($B$2,справочники!N94:S183,6,FALSE()))&lt;BR101,"Нарушен ПУС 2030 г.",""),"")</f>
        <v/>
      </c>
    </row>
    <row r="102" spans="1:83" ht="54" customHeight="1">
      <c r="A102" s="102">
        <v>94</v>
      </c>
      <c r="B102" s="61"/>
      <c r="C102" s="104"/>
      <c r="D102" s="61"/>
      <c r="E102" s="63"/>
      <c r="F102" s="64"/>
      <c r="G102" s="61"/>
      <c r="H102" s="61"/>
      <c r="I102" s="65"/>
      <c r="J102" s="61"/>
      <c r="K102" s="61"/>
      <c r="L102" s="61"/>
      <c r="M102" s="61"/>
      <c r="N102" s="83">
        <f t="shared" si="82"/>
        <v>0</v>
      </c>
      <c r="O102" s="61"/>
      <c r="P102" s="63"/>
      <c r="Q102" s="84">
        <f t="shared" si="81"/>
        <v>0</v>
      </c>
      <c r="R102" s="85">
        <f t="shared" si="83"/>
        <v>0</v>
      </c>
      <c r="S102" s="86" t="e">
        <f t="shared" si="84"/>
        <v>#DIV/0!</v>
      </c>
      <c r="T102" s="85">
        <f t="shared" si="85"/>
        <v>0</v>
      </c>
      <c r="U102" s="85">
        <f t="shared" si="86"/>
        <v>0</v>
      </c>
      <c r="V102" s="85">
        <f t="shared" si="87"/>
        <v>0</v>
      </c>
      <c r="W102" s="85">
        <f t="shared" si="88"/>
        <v>0</v>
      </c>
      <c r="X102" s="85">
        <f t="shared" si="89"/>
        <v>0</v>
      </c>
      <c r="Y102" s="85">
        <f t="shared" si="90"/>
        <v>0</v>
      </c>
      <c r="Z102" s="85">
        <f t="shared" si="91"/>
        <v>0</v>
      </c>
      <c r="AA102" s="87">
        <f t="shared" si="92"/>
        <v>0</v>
      </c>
      <c r="AB102" s="84">
        <f t="shared" si="93"/>
        <v>0</v>
      </c>
      <c r="AC102" s="85">
        <f t="shared" si="94"/>
        <v>0</v>
      </c>
      <c r="AD102" s="89" t="e">
        <f t="shared" si="95"/>
        <v>#DIV/0!</v>
      </c>
      <c r="AE102" s="90"/>
      <c r="AF102" s="91"/>
      <c r="AG102" s="90"/>
      <c r="AH102" s="91"/>
      <c r="AI102" s="90"/>
      <c r="AJ102" s="90"/>
      <c r="AK102" s="93"/>
      <c r="AL102" s="84">
        <f t="shared" si="96"/>
        <v>0</v>
      </c>
      <c r="AM102" s="85">
        <f t="shared" si="97"/>
        <v>0</v>
      </c>
      <c r="AN102" s="89" t="e">
        <f t="shared" si="98"/>
        <v>#DIV/0!</v>
      </c>
      <c r="AO102" s="90"/>
      <c r="AP102" s="91"/>
      <c r="AQ102" s="90"/>
      <c r="AR102" s="91"/>
      <c r="AS102" s="90"/>
      <c r="AT102" s="90"/>
      <c r="AU102" s="93"/>
      <c r="AV102" s="84">
        <f t="shared" si="99"/>
        <v>0</v>
      </c>
      <c r="AW102" s="85">
        <f t="shared" si="100"/>
        <v>0</v>
      </c>
      <c r="AX102" s="89" t="e">
        <f t="shared" si="101"/>
        <v>#DIV/0!</v>
      </c>
      <c r="AY102" s="76"/>
      <c r="AZ102" s="77"/>
      <c r="BA102" s="76"/>
      <c r="BB102" s="77"/>
      <c r="BC102" s="76"/>
      <c r="BD102" s="78"/>
      <c r="BE102" s="79"/>
      <c r="BF102" s="84">
        <f t="shared" si="102"/>
        <v>0</v>
      </c>
      <c r="BG102" s="85">
        <f t="shared" si="103"/>
        <v>0</v>
      </c>
      <c r="BH102" s="89" t="e">
        <f t="shared" si="104"/>
        <v>#DIV/0!</v>
      </c>
      <c r="BI102" s="76"/>
      <c r="BJ102" s="77"/>
      <c r="BK102" s="76"/>
      <c r="BL102" s="77"/>
      <c r="BM102" s="76"/>
      <c r="BN102" s="78"/>
      <c r="BO102" s="79"/>
      <c r="BP102" s="84">
        <f t="shared" si="105"/>
        <v>0</v>
      </c>
      <c r="BQ102" s="85">
        <f t="shared" si="106"/>
        <v>0</v>
      </c>
      <c r="BR102" s="89" t="e">
        <f t="shared" si="107"/>
        <v>#DIV/0!</v>
      </c>
      <c r="BS102" s="76"/>
      <c r="BT102" s="77"/>
      <c r="BU102" s="76"/>
      <c r="BV102" s="77"/>
      <c r="BW102" s="76"/>
      <c r="BX102" s="78"/>
      <c r="BY102" s="79"/>
      <c r="BZ102" s="81" t="str">
        <f>IF(Q102&lt;&gt;'Характеристика мероприятий'!K100,"Стоимость мероприятия не соответствует НМЦК","")</f>
        <v/>
      </c>
      <c r="CA102" s="82" t="str">
        <f>IFERROR(IF((VLOOKUP($B$2,справочники!N95:S184,2,FALSE()))&lt;AD102,"Нарушен ПУС 2026 г."," "),"")</f>
        <v/>
      </c>
      <c r="CB102" s="82" t="str">
        <f>IFERROR(IF((VLOOKUP($B$2,справочники!N95:S184,3,FALSE()))&lt;AN102,"Нарушен ПУС 2027 г.",""),"")</f>
        <v/>
      </c>
      <c r="CC102" s="82" t="str">
        <f>IFERROR(IF((VLOOKUP($B$2,справочники!N95:S184,4,FALSE()))&lt;AX102,"Нарушен ПУС 2028 г.",""),"")</f>
        <v/>
      </c>
      <c r="CD102" s="82" t="str">
        <f>IFERROR(IF((VLOOKUP($B$2,справочники!N95:S184,5,FALSE()))&lt;BH102,"Нарушен ПУС 2029 г.",""),"")</f>
        <v/>
      </c>
      <c r="CE102" s="82" t="str">
        <f>IFERROR(IF((VLOOKUP($B$2,справочники!N95:S184,6,FALSE()))&lt;BR102,"Нарушен ПУС 2030 г.",""),"")</f>
        <v/>
      </c>
    </row>
    <row r="103" spans="1:83" ht="54" customHeight="1">
      <c r="A103" s="102">
        <v>95</v>
      </c>
      <c r="B103" s="61"/>
      <c r="C103" s="104"/>
      <c r="D103" s="61"/>
      <c r="E103" s="63"/>
      <c r="F103" s="64"/>
      <c r="G103" s="61"/>
      <c r="H103" s="61"/>
      <c r="I103" s="65"/>
      <c r="J103" s="61"/>
      <c r="K103" s="61"/>
      <c r="L103" s="61"/>
      <c r="M103" s="61"/>
      <c r="N103" s="83">
        <f t="shared" si="82"/>
        <v>0</v>
      </c>
      <c r="O103" s="61"/>
      <c r="P103" s="63"/>
      <c r="Q103" s="84">
        <f t="shared" si="81"/>
        <v>0</v>
      </c>
      <c r="R103" s="85">
        <f t="shared" si="83"/>
        <v>0</v>
      </c>
      <c r="S103" s="86" t="e">
        <f t="shared" si="84"/>
        <v>#DIV/0!</v>
      </c>
      <c r="T103" s="85">
        <f t="shared" si="85"/>
        <v>0</v>
      </c>
      <c r="U103" s="85">
        <f t="shared" si="86"/>
        <v>0</v>
      </c>
      <c r="V103" s="85">
        <f t="shared" si="87"/>
        <v>0</v>
      </c>
      <c r="W103" s="85">
        <f t="shared" si="88"/>
        <v>0</v>
      </c>
      <c r="X103" s="85">
        <f t="shared" si="89"/>
        <v>0</v>
      </c>
      <c r="Y103" s="85">
        <f t="shared" si="90"/>
        <v>0</v>
      </c>
      <c r="Z103" s="85">
        <f t="shared" si="91"/>
        <v>0</v>
      </c>
      <c r="AA103" s="87">
        <f t="shared" si="92"/>
        <v>0</v>
      </c>
      <c r="AB103" s="84">
        <f t="shared" si="93"/>
        <v>0</v>
      </c>
      <c r="AC103" s="85">
        <f t="shared" si="94"/>
        <v>0</v>
      </c>
      <c r="AD103" s="89" t="e">
        <f t="shared" si="95"/>
        <v>#DIV/0!</v>
      </c>
      <c r="AE103" s="90"/>
      <c r="AF103" s="91"/>
      <c r="AG103" s="90"/>
      <c r="AH103" s="91"/>
      <c r="AI103" s="90"/>
      <c r="AJ103" s="90"/>
      <c r="AK103" s="93"/>
      <c r="AL103" s="84">
        <f t="shared" si="96"/>
        <v>0</v>
      </c>
      <c r="AM103" s="85">
        <f t="shared" si="97"/>
        <v>0</v>
      </c>
      <c r="AN103" s="89" t="e">
        <f t="shared" si="98"/>
        <v>#DIV/0!</v>
      </c>
      <c r="AO103" s="90"/>
      <c r="AP103" s="91"/>
      <c r="AQ103" s="90"/>
      <c r="AR103" s="91"/>
      <c r="AS103" s="90"/>
      <c r="AT103" s="90"/>
      <c r="AU103" s="93"/>
      <c r="AV103" s="84">
        <f t="shared" si="99"/>
        <v>0</v>
      </c>
      <c r="AW103" s="85">
        <f t="shared" si="100"/>
        <v>0</v>
      </c>
      <c r="AX103" s="89" t="e">
        <f t="shared" si="101"/>
        <v>#DIV/0!</v>
      </c>
      <c r="AY103" s="76"/>
      <c r="AZ103" s="77"/>
      <c r="BA103" s="76"/>
      <c r="BB103" s="77"/>
      <c r="BC103" s="76"/>
      <c r="BD103" s="78"/>
      <c r="BE103" s="79"/>
      <c r="BF103" s="84">
        <f t="shared" si="102"/>
        <v>0</v>
      </c>
      <c r="BG103" s="85">
        <f t="shared" si="103"/>
        <v>0</v>
      </c>
      <c r="BH103" s="89" t="e">
        <f t="shared" si="104"/>
        <v>#DIV/0!</v>
      </c>
      <c r="BI103" s="76"/>
      <c r="BJ103" s="77"/>
      <c r="BK103" s="76"/>
      <c r="BL103" s="77"/>
      <c r="BM103" s="76"/>
      <c r="BN103" s="78"/>
      <c r="BO103" s="79"/>
      <c r="BP103" s="84">
        <f t="shared" si="105"/>
        <v>0</v>
      </c>
      <c r="BQ103" s="85">
        <f t="shared" si="106"/>
        <v>0</v>
      </c>
      <c r="BR103" s="89" t="e">
        <f t="shared" si="107"/>
        <v>#DIV/0!</v>
      </c>
      <c r="BS103" s="76"/>
      <c r="BT103" s="77"/>
      <c r="BU103" s="76"/>
      <c r="BV103" s="77"/>
      <c r="BW103" s="76"/>
      <c r="BX103" s="78"/>
      <c r="BY103" s="79"/>
      <c r="BZ103" s="81" t="str">
        <f>IF(Q103&lt;&gt;'Характеристика мероприятий'!K101,"Стоимость мероприятия не соответствует НМЦК","")</f>
        <v/>
      </c>
      <c r="CA103" s="82" t="str">
        <f>IFERROR(IF((VLOOKUP($B$2,справочники!N96:S185,2,FALSE()))&lt;AD103,"Нарушен ПУС 2026 г."," "),"")</f>
        <v/>
      </c>
      <c r="CB103" s="82" t="str">
        <f>IFERROR(IF((VLOOKUP($B$2,справочники!N96:S185,3,FALSE()))&lt;AN103,"Нарушен ПУС 2027 г.",""),"")</f>
        <v/>
      </c>
      <c r="CC103" s="82" t="str">
        <f>IFERROR(IF((VLOOKUP($B$2,справочники!N96:S185,4,FALSE()))&lt;AX103,"Нарушен ПУС 2028 г.",""),"")</f>
        <v/>
      </c>
      <c r="CD103" s="82" t="str">
        <f>IFERROR(IF((VLOOKUP($B$2,справочники!N96:S185,5,FALSE()))&lt;BH103,"Нарушен ПУС 2029 г.",""),"")</f>
        <v/>
      </c>
      <c r="CE103" s="82" t="str">
        <f>IFERROR(IF((VLOOKUP($B$2,справочники!N96:S185,6,FALSE()))&lt;BR103,"Нарушен ПУС 2030 г.",""),"")</f>
        <v/>
      </c>
    </row>
    <row r="104" spans="1:83" ht="54" customHeight="1">
      <c r="A104" s="102">
        <v>96</v>
      </c>
      <c r="B104" s="61"/>
      <c r="C104" s="104"/>
      <c r="D104" s="61"/>
      <c r="E104" s="63"/>
      <c r="F104" s="64"/>
      <c r="G104" s="61"/>
      <c r="H104" s="61"/>
      <c r="I104" s="65"/>
      <c r="J104" s="61"/>
      <c r="K104" s="61"/>
      <c r="L104" s="61"/>
      <c r="M104" s="61"/>
      <c r="N104" s="83">
        <f t="shared" si="82"/>
        <v>0</v>
      </c>
      <c r="O104" s="61"/>
      <c r="P104" s="63"/>
      <c r="Q104" s="84">
        <f t="shared" si="81"/>
        <v>0</v>
      </c>
      <c r="R104" s="85">
        <f t="shared" si="83"/>
        <v>0</v>
      </c>
      <c r="S104" s="86" t="e">
        <f t="shared" si="84"/>
        <v>#DIV/0!</v>
      </c>
      <c r="T104" s="85">
        <f t="shared" si="85"/>
        <v>0</v>
      </c>
      <c r="U104" s="85">
        <f t="shared" si="86"/>
        <v>0</v>
      </c>
      <c r="V104" s="85">
        <f t="shared" si="87"/>
        <v>0</v>
      </c>
      <c r="W104" s="85">
        <f t="shared" si="88"/>
        <v>0</v>
      </c>
      <c r="X104" s="85">
        <f t="shared" si="89"/>
        <v>0</v>
      </c>
      <c r="Y104" s="85">
        <f t="shared" si="90"/>
        <v>0</v>
      </c>
      <c r="Z104" s="85">
        <f t="shared" si="91"/>
        <v>0</v>
      </c>
      <c r="AA104" s="87">
        <f t="shared" si="92"/>
        <v>0</v>
      </c>
      <c r="AB104" s="84">
        <f t="shared" si="93"/>
        <v>0</v>
      </c>
      <c r="AC104" s="85">
        <f t="shared" si="94"/>
        <v>0</v>
      </c>
      <c r="AD104" s="89" t="e">
        <f t="shared" si="95"/>
        <v>#DIV/0!</v>
      </c>
      <c r="AE104" s="90"/>
      <c r="AF104" s="91"/>
      <c r="AG104" s="90"/>
      <c r="AH104" s="91"/>
      <c r="AI104" s="90"/>
      <c r="AJ104" s="90"/>
      <c r="AK104" s="93"/>
      <c r="AL104" s="84">
        <f t="shared" si="96"/>
        <v>0</v>
      </c>
      <c r="AM104" s="85">
        <f t="shared" si="97"/>
        <v>0</v>
      </c>
      <c r="AN104" s="89" t="e">
        <f t="shared" si="98"/>
        <v>#DIV/0!</v>
      </c>
      <c r="AO104" s="90"/>
      <c r="AP104" s="91"/>
      <c r="AQ104" s="90"/>
      <c r="AR104" s="91"/>
      <c r="AS104" s="90"/>
      <c r="AT104" s="90"/>
      <c r="AU104" s="93"/>
      <c r="AV104" s="84">
        <f t="shared" si="99"/>
        <v>0</v>
      </c>
      <c r="AW104" s="85">
        <f t="shared" si="100"/>
        <v>0</v>
      </c>
      <c r="AX104" s="89" t="e">
        <f t="shared" si="101"/>
        <v>#DIV/0!</v>
      </c>
      <c r="AY104" s="76"/>
      <c r="AZ104" s="77"/>
      <c r="BA104" s="76"/>
      <c r="BB104" s="77"/>
      <c r="BC104" s="76"/>
      <c r="BD104" s="78"/>
      <c r="BE104" s="79"/>
      <c r="BF104" s="84">
        <f t="shared" si="102"/>
        <v>0</v>
      </c>
      <c r="BG104" s="85">
        <f t="shared" si="103"/>
        <v>0</v>
      </c>
      <c r="BH104" s="89" t="e">
        <f t="shared" si="104"/>
        <v>#DIV/0!</v>
      </c>
      <c r="BI104" s="76"/>
      <c r="BJ104" s="77"/>
      <c r="BK104" s="76"/>
      <c r="BL104" s="77"/>
      <c r="BM104" s="76"/>
      <c r="BN104" s="78"/>
      <c r="BO104" s="79"/>
      <c r="BP104" s="84">
        <f t="shared" si="105"/>
        <v>0</v>
      </c>
      <c r="BQ104" s="85">
        <f t="shared" si="106"/>
        <v>0</v>
      </c>
      <c r="BR104" s="89" t="e">
        <f t="shared" si="107"/>
        <v>#DIV/0!</v>
      </c>
      <c r="BS104" s="76"/>
      <c r="BT104" s="77"/>
      <c r="BU104" s="76"/>
      <c r="BV104" s="77"/>
      <c r="BW104" s="76"/>
      <c r="BX104" s="78"/>
      <c r="BY104" s="79"/>
      <c r="BZ104" s="81" t="str">
        <f>IF(Q104&lt;&gt;'Характеристика мероприятий'!K102,"Стоимость мероприятия не соответствует НМЦК","")</f>
        <v/>
      </c>
      <c r="CA104" s="82" t="str">
        <f>IFERROR(IF((VLOOKUP($B$2,справочники!N97:S186,2,FALSE()))&lt;AD104,"Нарушен ПУС 2026 г."," "),"")</f>
        <v/>
      </c>
      <c r="CB104" s="82" t="str">
        <f>IFERROR(IF((VLOOKUP($B$2,справочники!N97:S186,3,FALSE()))&lt;AN104,"Нарушен ПУС 2027 г.",""),"")</f>
        <v/>
      </c>
      <c r="CC104" s="82" t="str">
        <f>IFERROR(IF((VLOOKUP($B$2,справочники!N97:S186,4,FALSE()))&lt;AX104,"Нарушен ПУС 2028 г.",""),"")</f>
        <v/>
      </c>
      <c r="CD104" s="82" t="str">
        <f>IFERROR(IF((VLOOKUP($B$2,справочники!N97:S186,5,FALSE()))&lt;BH104,"Нарушен ПУС 2029 г.",""),"")</f>
        <v/>
      </c>
      <c r="CE104" s="82" t="str">
        <f>IFERROR(IF((VLOOKUP($B$2,справочники!N97:S186,6,FALSE()))&lt;BR104,"Нарушен ПУС 2030 г.",""),"")</f>
        <v/>
      </c>
    </row>
    <row r="105" spans="1:83" ht="54" customHeight="1">
      <c r="A105" s="102">
        <v>97</v>
      </c>
      <c r="B105" s="61"/>
      <c r="C105" s="104"/>
      <c r="D105" s="61"/>
      <c r="E105" s="63"/>
      <c r="F105" s="64"/>
      <c r="G105" s="61"/>
      <c r="H105" s="61"/>
      <c r="I105" s="65"/>
      <c r="J105" s="61"/>
      <c r="K105" s="61"/>
      <c r="L105" s="61"/>
      <c r="M105" s="61"/>
      <c r="N105" s="83">
        <f t="shared" si="82"/>
        <v>0</v>
      </c>
      <c r="O105" s="61"/>
      <c r="P105" s="63"/>
      <c r="Q105" s="84">
        <f t="shared" ref="Q105:Q136" si="108">R105+W105+Y105+Z105+X105</f>
        <v>0</v>
      </c>
      <c r="R105" s="85">
        <f t="shared" si="83"/>
        <v>0</v>
      </c>
      <c r="S105" s="86" t="e">
        <f t="shared" si="84"/>
        <v>#DIV/0!</v>
      </c>
      <c r="T105" s="85">
        <f t="shared" si="85"/>
        <v>0</v>
      </c>
      <c r="U105" s="85">
        <f t="shared" si="86"/>
        <v>0</v>
      </c>
      <c r="V105" s="85">
        <f t="shared" si="87"/>
        <v>0</v>
      </c>
      <c r="W105" s="85">
        <f t="shared" si="88"/>
        <v>0</v>
      </c>
      <c r="X105" s="85">
        <f t="shared" si="89"/>
        <v>0</v>
      </c>
      <c r="Y105" s="85">
        <f t="shared" si="90"/>
        <v>0</v>
      </c>
      <c r="Z105" s="85">
        <f t="shared" si="91"/>
        <v>0</v>
      </c>
      <c r="AA105" s="87">
        <f t="shared" si="92"/>
        <v>0</v>
      </c>
      <c r="AB105" s="84">
        <f t="shared" si="93"/>
        <v>0</v>
      </c>
      <c r="AC105" s="85">
        <f t="shared" si="94"/>
        <v>0</v>
      </c>
      <c r="AD105" s="89" t="e">
        <f t="shared" si="95"/>
        <v>#DIV/0!</v>
      </c>
      <c r="AE105" s="90"/>
      <c r="AF105" s="91"/>
      <c r="AG105" s="90"/>
      <c r="AH105" s="91"/>
      <c r="AI105" s="90"/>
      <c r="AJ105" s="90"/>
      <c r="AK105" s="93"/>
      <c r="AL105" s="84">
        <f t="shared" si="96"/>
        <v>0</v>
      </c>
      <c r="AM105" s="85">
        <f t="shared" si="97"/>
        <v>0</v>
      </c>
      <c r="AN105" s="89" t="e">
        <f t="shared" si="98"/>
        <v>#DIV/0!</v>
      </c>
      <c r="AO105" s="90"/>
      <c r="AP105" s="91"/>
      <c r="AQ105" s="90"/>
      <c r="AR105" s="91"/>
      <c r="AS105" s="90"/>
      <c r="AT105" s="90"/>
      <c r="AU105" s="93"/>
      <c r="AV105" s="84">
        <f t="shared" si="99"/>
        <v>0</v>
      </c>
      <c r="AW105" s="85">
        <f t="shared" si="100"/>
        <v>0</v>
      </c>
      <c r="AX105" s="89" t="e">
        <f t="shared" si="101"/>
        <v>#DIV/0!</v>
      </c>
      <c r="AY105" s="76"/>
      <c r="AZ105" s="77"/>
      <c r="BA105" s="76"/>
      <c r="BB105" s="77"/>
      <c r="BC105" s="76"/>
      <c r="BD105" s="78"/>
      <c r="BE105" s="79"/>
      <c r="BF105" s="84">
        <f t="shared" si="102"/>
        <v>0</v>
      </c>
      <c r="BG105" s="85">
        <f t="shared" si="103"/>
        <v>0</v>
      </c>
      <c r="BH105" s="89" t="e">
        <f t="shared" si="104"/>
        <v>#DIV/0!</v>
      </c>
      <c r="BI105" s="76"/>
      <c r="BJ105" s="77"/>
      <c r="BK105" s="76"/>
      <c r="BL105" s="77"/>
      <c r="BM105" s="76"/>
      <c r="BN105" s="78"/>
      <c r="BO105" s="79"/>
      <c r="BP105" s="84">
        <f t="shared" si="105"/>
        <v>0</v>
      </c>
      <c r="BQ105" s="85">
        <f t="shared" si="106"/>
        <v>0</v>
      </c>
      <c r="BR105" s="89" t="e">
        <f t="shared" si="107"/>
        <v>#DIV/0!</v>
      </c>
      <c r="BS105" s="76"/>
      <c r="BT105" s="77"/>
      <c r="BU105" s="76"/>
      <c r="BV105" s="77"/>
      <c r="BW105" s="76"/>
      <c r="BX105" s="78"/>
      <c r="BY105" s="79"/>
      <c r="BZ105" s="81" t="str">
        <f>IF(Q105&lt;&gt;'Характеристика мероприятий'!K103,"Стоимость мероприятия не соответствует НМЦК","")</f>
        <v/>
      </c>
      <c r="CA105" s="82" t="str">
        <f>IFERROR(IF((VLOOKUP($B$2,справочники!N98:S187,2,FALSE()))&lt;AD105,"Нарушен ПУС 2026 г."," "),"")</f>
        <v/>
      </c>
      <c r="CB105" s="82" t="str">
        <f>IFERROR(IF((VLOOKUP($B$2,справочники!N98:S187,3,FALSE()))&lt;AN105,"Нарушен ПУС 2027 г.",""),"")</f>
        <v/>
      </c>
      <c r="CC105" s="82" t="str">
        <f>IFERROR(IF((VLOOKUP($B$2,справочники!N98:S187,4,FALSE()))&lt;AX105,"Нарушен ПУС 2028 г.",""),"")</f>
        <v/>
      </c>
      <c r="CD105" s="82" t="str">
        <f>IFERROR(IF((VLOOKUP($B$2,справочники!N98:S187,5,FALSE()))&lt;BH105,"Нарушен ПУС 2029 г.",""),"")</f>
        <v/>
      </c>
      <c r="CE105" s="82" t="str">
        <f>IFERROR(IF((VLOOKUP($B$2,справочники!N98:S187,6,FALSE()))&lt;BR105,"Нарушен ПУС 2030 г.",""),"")</f>
        <v/>
      </c>
    </row>
    <row r="106" spans="1:83" ht="54" customHeight="1">
      <c r="A106" s="102">
        <v>98</v>
      </c>
      <c r="B106" s="61"/>
      <c r="C106" s="104"/>
      <c r="D106" s="61"/>
      <c r="E106" s="63"/>
      <c r="F106" s="64"/>
      <c r="G106" s="61"/>
      <c r="H106" s="61"/>
      <c r="I106" s="65"/>
      <c r="J106" s="61"/>
      <c r="K106" s="61"/>
      <c r="L106" s="61"/>
      <c r="M106" s="61"/>
      <c r="N106" s="83">
        <f t="shared" si="82"/>
        <v>0</v>
      </c>
      <c r="O106" s="61"/>
      <c r="P106" s="63"/>
      <c r="Q106" s="84">
        <f t="shared" si="108"/>
        <v>0</v>
      </c>
      <c r="R106" s="85">
        <f t="shared" si="83"/>
        <v>0</v>
      </c>
      <c r="S106" s="86" t="e">
        <f t="shared" si="84"/>
        <v>#DIV/0!</v>
      </c>
      <c r="T106" s="85">
        <f t="shared" si="85"/>
        <v>0</v>
      </c>
      <c r="U106" s="85">
        <f t="shared" si="86"/>
        <v>0</v>
      </c>
      <c r="V106" s="85">
        <f t="shared" si="87"/>
        <v>0</v>
      </c>
      <c r="W106" s="85">
        <f t="shared" si="88"/>
        <v>0</v>
      </c>
      <c r="X106" s="85">
        <f t="shared" si="89"/>
        <v>0</v>
      </c>
      <c r="Y106" s="85">
        <f t="shared" si="90"/>
        <v>0</v>
      </c>
      <c r="Z106" s="85">
        <f t="shared" si="91"/>
        <v>0</v>
      </c>
      <c r="AA106" s="87">
        <f t="shared" si="92"/>
        <v>0</v>
      </c>
      <c r="AB106" s="84">
        <f t="shared" si="93"/>
        <v>0</v>
      </c>
      <c r="AC106" s="85">
        <f t="shared" si="94"/>
        <v>0</v>
      </c>
      <c r="AD106" s="89" t="e">
        <f t="shared" si="95"/>
        <v>#DIV/0!</v>
      </c>
      <c r="AE106" s="90"/>
      <c r="AF106" s="91"/>
      <c r="AG106" s="90"/>
      <c r="AH106" s="91"/>
      <c r="AI106" s="90"/>
      <c r="AJ106" s="90"/>
      <c r="AK106" s="93"/>
      <c r="AL106" s="84">
        <f t="shared" si="96"/>
        <v>0</v>
      </c>
      <c r="AM106" s="85">
        <f t="shared" si="97"/>
        <v>0</v>
      </c>
      <c r="AN106" s="89" t="e">
        <f t="shared" si="98"/>
        <v>#DIV/0!</v>
      </c>
      <c r="AO106" s="90"/>
      <c r="AP106" s="91"/>
      <c r="AQ106" s="90"/>
      <c r="AR106" s="91"/>
      <c r="AS106" s="90"/>
      <c r="AT106" s="90"/>
      <c r="AU106" s="93"/>
      <c r="AV106" s="84">
        <f t="shared" si="99"/>
        <v>0</v>
      </c>
      <c r="AW106" s="85">
        <f t="shared" si="100"/>
        <v>0</v>
      </c>
      <c r="AX106" s="89" t="e">
        <f t="shared" si="101"/>
        <v>#DIV/0!</v>
      </c>
      <c r="AY106" s="76"/>
      <c r="AZ106" s="77"/>
      <c r="BA106" s="76"/>
      <c r="BB106" s="77"/>
      <c r="BC106" s="76"/>
      <c r="BD106" s="78"/>
      <c r="BE106" s="79"/>
      <c r="BF106" s="84">
        <f t="shared" si="102"/>
        <v>0</v>
      </c>
      <c r="BG106" s="85">
        <f t="shared" si="103"/>
        <v>0</v>
      </c>
      <c r="BH106" s="89" t="e">
        <f t="shared" si="104"/>
        <v>#DIV/0!</v>
      </c>
      <c r="BI106" s="76"/>
      <c r="BJ106" s="77"/>
      <c r="BK106" s="76"/>
      <c r="BL106" s="77"/>
      <c r="BM106" s="76"/>
      <c r="BN106" s="78"/>
      <c r="BO106" s="79"/>
      <c r="BP106" s="84">
        <f t="shared" si="105"/>
        <v>0</v>
      </c>
      <c r="BQ106" s="85">
        <f t="shared" si="106"/>
        <v>0</v>
      </c>
      <c r="BR106" s="89" t="e">
        <f t="shared" si="107"/>
        <v>#DIV/0!</v>
      </c>
      <c r="BS106" s="76"/>
      <c r="BT106" s="77"/>
      <c r="BU106" s="76"/>
      <c r="BV106" s="77"/>
      <c r="BW106" s="76"/>
      <c r="BX106" s="78"/>
      <c r="BY106" s="79"/>
      <c r="BZ106" s="81" t="str">
        <f>IF(Q106&lt;&gt;'Характеристика мероприятий'!K104,"Стоимость мероприятия не соответствует НМЦК","")</f>
        <v/>
      </c>
      <c r="CA106" s="82" t="str">
        <f>IFERROR(IF((VLOOKUP($B$2,справочники!N99:S188,2,FALSE()))&lt;AD106,"Нарушен ПУС 2026 г."," "),"")</f>
        <v/>
      </c>
      <c r="CB106" s="82" t="str">
        <f>IFERROR(IF((VLOOKUP($B$2,справочники!N99:S188,3,FALSE()))&lt;AN106,"Нарушен ПУС 2027 г.",""),"")</f>
        <v/>
      </c>
      <c r="CC106" s="82" t="str">
        <f>IFERROR(IF((VLOOKUP($B$2,справочники!N99:S188,4,FALSE()))&lt;AX106,"Нарушен ПУС 2028 г.",""),"")</f>
        <v/>
      </c>
      <c r="CD106" s="82" t="str">
        <f>IFERROR(IF((VLOOKUP($B$2,справочники!N99:S188,5,FALSE()))&lt;BH106,"Нарушен ПУС 2029 г.",""),"")</f>
        <v/>
      </c>
      <c r="CE106" s="82" t="str">
        <f>IFERROR(IF((VLOOKUP($B$2,справочники!N99:S188,6,FALSE()))&lt;BR106,"Нарушен ПУС 2030 г.",""),"")</f>
        <v/>
      </c>
    </row>
    <row r="107" spans="1:83" ht="54" customHeight="1">
      <c r="A107" s="102">
        <v>99</v>
      </c>
      <c r="B107" s="61"/>
      <c r="C107" s="104"/>
      <c r="D107" s="61"/>
      <c r="E107" s="63"/>
      <c r="F107" s="64"/>
      <c r="G107" s="61"/>
      <c r="H107" s="61"/>
      <c r="I107" s="65"/>
      <c r="J107" s="61"/>
      <c r="K107" s="61"/>
      <c r="L107" s="61"/>
      <c r="M107" s="61"/>
      <c r="N107" s="83">
        <f t="shared" si="82"/>
        <v>0</v>
      </c>
      <c r="O107" s="61"/>
      <c r="P107" s="63"/>
      <c r="Q107" s="84">
        <f t="shared" si="108"/>
        <v>0</v>
      </c>
      <c r="R107" s="85">
        <f t="shared" si="83"/>
        <v>0</v>
      </c>
      <c r="S107" s="86" t="e">
        <f t="shared" si="84"/>
        <v>#DIV/0!</v>
      </c>
      <c r="T107" s="85">
        <f t="shared" si="85"/>
        <v>0</v>
      </c>
      <c r="U107" s="85">
        <f t="shared" si="86"/>
        <v>0</v>
      </c>
      <c r="V107" s="85">
        <f t="shared" si="87"/>
        <v>0</v>
      </c>
      <c r="W107" s="85">
        <f t="shared" si="88"/>
        <v>0</v>
      </c>
      <c r="X107" s="85">
        <f t="shared" si="89"/>
        <v>0</v>
      </c>
      <c r="Y107" s="85">
        <f t="shared" si="90"/>
        <v>0</v>
      </c>
      <c r="Z107" s="85">
        <f t="shared" si="91"/>
        <v>0</v>
      </c>
      <c r="AA107" s="87">
        <f t="shared" si="92"/>
        <v>0</v>
      </c>
      <c r="AB107" s="84">
        <f t="shared" si="93"/>
        <v>0</v>
      </c>
      <c r="AC107" s="85">
        <f t="shared" si="94"/>
        <v>0</v>
      </c>
      <c r="AD107" s="89" t="e">
        <f t="shared" si="95"/>
        <v>#DIV/0!</v>
      </c>
      <c r="AE107" s="90"/>
      <c r="AF107" s="91"/>
      <c r="AG107" s="90"/>
      <c r="AH107" s="91"/>
      <c r="AI107" s="90"/>
      <c r="AJ107" s="90"/>
      <c r="AK107" s="93"/>
      <c r="AL107" s="84">
        <f t="shared" si="96"/>
        <v>0</v>
      </c>
      <c r="AM107" s="85">
        <f t="shared" si="97"/>
        <v>0</v>
      </c>
      <c r="AN107" s="89" t="e">
        <f t="shared" si="98"/>
        <v>#DIV/0!</v>
      </c>
      <c r="AO107" s="90"/>
      <c r="AP107" s="91"/>
      <c r="AQ107" s="90"/>
      <c r="AR107" s="91"/>
      <c r="AS107" s="90"/>
      <c r="AT107" s="90"/>
      <c r="AU107" s="93"/>
      <c r="AV107" s="84">
        <f t="shared" si="99"/>
        <v>0</v>
      </c>
      <c r="AW107" s="85">
        <f t="shared" si="100"/>
        <v>0</v>
      </c>
      <c r="AX107" s="89" t="e">
        <f t="shared" si="101"/>
        <v>#DIV/0!</v>
      </c>
      <c r="AY107" s="76"/>
      <c r="AZ107" s="77"/>
      <c r="BA107" s="76"/>
      <c r="BB107" s="77"/>
      <c r="BC107" s="76"/>
      <c r="BD107" s="78"/>
      <c r="BE107" s="79"/>
      <c r="BF107" s="84">
        <f t="shared" si="102"/>
        <v>0</v>
      </c>
      <c r="BG107" s="85">
        <f t="shared" si="103"/>
        <v>0</v>
      </c>
      <c r="BH107" s="89" t="e">
        <f t="shared" si="104"/>
        <v>#DIV/0!</v>
      </c>
      <c r="BI107" s="76"/>
      <c r="BJ107" s="77"/>
      <c r="BK107" s="76"/>
      <c r="BL107" s="77"/>
      <c r="BM107" s="76"/>
      <c r="BN107" s="78"/>
      <c r="BO107" s="79"/>
      <c r="BP107" s="84">
        <f t="shared" si="105"/>
        <v>0</v>
      </c>
      <c r="BQ107" s="85">
        <f t="shared" si="106"/>
        <v>0</v>
      </c>
      <c r="BR107" s="89" t="e">
        <f t="shared" si="107"/>
        <v>#DIV/0!</v>
      </c>
      <c r="BS107" s="76"/>
      <c r="BT107" s="77"/>
      <c r="BU107" s="76"/>
      <c r="BV107" s="77"/>
      <c r="BW107" s="76"/>
      <c r="BX107" s="78"/>
      <c r="BY107" s="79"/>
      <c r="BZ107" s="81" t="str">
        <f>IF(Q107&lt;&gt;'Характеристика мероприятий'!K105,"Стоимость мероприятия не соответствует НМЦК","")</f>
        <v/>
      </c>
      <c r="CA107" s="82" t="str">
        <f>IFERROR(IF((VLOOKUP($B$2,справочники!N100:S189,2,FALSE()))&lt;AD107,"Нарушен ПУС 2026 г."," "),"")</f>
        <v/>
      </c>
      <c r="CB107" s="82" t="str">
        <f>IFERROR(IF((VLOOKUP($B$2,справочники!N100:S189,3,FALSE()))&lt;AN107,"Нарушен ПУС 2027 г.",""),"")</f>
        <v/>
      </c>
      <c r="CC107" s="82" t="str">
        <f>IFERROR(IF((VLOOKUP($B$2,справочники!N100:S189,4,FALSE()))&lt;AX107,"Нарушен ПУС 2028 г.",""),"")</f>
        <v/>
      </c>
      <c r="CD107" s="82" t="str">
        <f>IFERROR(IF((VLOOKUP($B$2,справочники!N100:S189,5,FALSE()))&lt;BH107,"Нарушен ПУС 2029 г.",""),"")</f>
        <v/>
      </c>
      <c r="CE107" s="82" t="str">
        <f>IFERROR(IF((VLOOKUP($B$2,справочники!N100:S189,6,FALSE()))&lt;BR107,"Нарушен ПУС 2030 г.",""),"")</f>
        <v/>
      </c>
    </row>
    <row r="108" spans="1:83" ht="54" customHeight="1">
      <c r="A108" s="102">
        <v>100</v>
      </c>
      <c r="B108" s="61"/>
      <c r="C108" s="104"/>
      <c r="D108" s="61"/>
      <c r="E108" s="63"/>
      <c r="F108" s="64"/>
      <c r="G108" s="61"/>
      <c r="H108" s="61"/>
      <c r="I108" s="65"/>
      <c r="J108" s="61"/>
      <c r="K108" s="61"/>
      <c r="L108" s="61"/>
      <c r="M108" s="61"/>
      <c r="N108" s="83">
        <f t="shared" si="82"/>
        <v>0</v>
      </c>
      <c r="O108" s="61"/>
      <c r="P108" s="63"/>
      <c r="Q108" s="84">
        <f t="shared" si="108"/>
        <v>0</v>
      </c>
      <c r="R108" s="85">
        <f t="shared" si="83"/>
        <v>0</v>
      </c>
      <c r="S108" s="86" t="e">
        <f t="shared" si="84"/>
        <v>#DIV/0!</v>
      </c>
      <c r="T108" s="85">
        <f t="shared" si="85"/>
        <v>0</v>
      </c>
      <c r="U108" s="85">
        <f t="shared" si="86"/>
        <v>0</v>
      </c>
      <c r="V108" s="85">
        <f t="shared" si="87"/>
        <v>0</v>
      </c>
      <c r="W108" s="85">
        <f t="shared" si="88"/>
        <v>0</v>
      </c>
      <c r="X108" s="85">
        <f t="shared" si="89"/>
        <v>0</v>
      </c>
      <c r="Y108" s="85">
        <f t="shared" si="90"/>
        <v>0</v>
      </c>
      <c r="Z108" s="85">
        <f t="shared" si="91"/>
        <v>0</v>
      </c>
      <c r="AA108" s="87">
        <f t="shared" si="92"/>
        <v>0</v>
      </c>
      <c r="AB108" s="84">
        <f t="shared" si="93"/>
        <v>0</v>
      </c>
      <c r="AC108" s="85">
        <f t="shared" si="94"/>
        <v>0</v>
      </c>
      <c r="AD108" s="89" t="e">
        <f t="shared" si="95"/>
        <v>#DIV/0!</v>
      </c>
      <c r="AE108" s="90"/>
      <c r="AF108" s="91"/>
      <c r="AG108" s="90"/>
      <c r="AH108" s="91"/>
      <c r="AI108" s="90"/>
      <c r="AJ108" s="90"/>
      <c r="AK108" s="93"/>
      <c r="AL108" s="84">
        <f t="shared" si="96"/>
        <v>0</v>
      </c>
      <c r="AM108" s="85">
        <f t="shared" si="97"/>
        <v>0</v>
      </c>
      <c r="AN108" s="89" t="e">
        <f t="shared" si="98"/>
        <v>#DIV/0!</v>
      </c>
      <c r="AO108" s="90"/>
      <c r="AP108" s="91"/>
      <c r="AQ108" s="90"/>
      <c r="AR108" s="91"/>
      <c r="AS108" s="90"/>
      <c r="AT108" s="90"/>
      <c r="AU108" s="93"/>
      <c r="AV108" s="84">
        <f t="shared" si="99"/>
        <v>0</v>
      </c>
      <c r="AW108" s="85">
        <f t="shared" si="100"/>
        <v>0</v>
      </c>
      <c r="AX108" s="89" t="e">
        <f t="shared" si="101"/>
        <v>#DIV/0!</v>
      </c>
      <c r="AY108" s="76"/>
      <c r="AZ108" s="77"/>
      <c r="BA108" s="76"/>
      <c r="BB108" s="77"/>
      <c r="BC108" s="76"/>
      <c r="BD108" s="78"/>
      <c r="BE108" s="79"/>
      <c r="BF108" s="84">
        <f t="shared" si="102"/>
        <v>0</v>
      </c>
      <c r="BG108" s="85">
        <f t="shared" si="103"/>
        <v>0</v>
      </c>
      <c r="BH108" s="89" t="e">
        <f t="shared" si="104"/>
        <v>#DIV/0!</v>
      </c>
      <c r="BI108" s="76"/>
      <c r="BJ108" s="77"/>
      <c r="BK108" s="76"/>
      <c r="BL108" s="77"/>
      <c r="BM108" s="76"/>
      <c r="BN108" s="78"/>
      <c r="BO108" s="79"/>
      <c r="BP108" s="84">
        <f t="shared" si="105"/>
        <v>0</v>
      </c>
      <c r="BQ108" s="85">
        <f t="shared" si="106"/>
        <v>0</v>
      </c>
      <c r="BR108" s="89" t="e">
        <f t="shared" si="107"/>
        <v>#DIV/0!</v>
      </c>
      <c r="BS108" s="76"/>
      <c r="BT108" s="77"/>
      <c r="BU108" s="76"/>
      <c r="BV108" s="77"/>
      <c r="BW108" s="76"/>
      <c r="BX108" s="78"/>
      <c r="BY108" s="79"/>
      <c r="BZ108" s="81" t="str">
        <f>IF(Q108&lt;&gt;'Характеристика мероприятий'!K106,"Стоимость мероприятия не соответствует НМЦК","")</f>
        <v/>
      </c>
      <c r="CA108" s="82" t="str">
        <f>IFERROR(IF((VLOOKUP($B$2,справочники!N101:S190,2,FALSE()))&lt;AD108,"Нарушен ПУС 2026 г."," "),"")</f>
        <v/>
      </c>
      <c r="CB108" s="82" t="str">
        <f>IFERROR(IF((VLOOKUP($B$2,справочники!N101:S190,3,FALSE()))&lt;AN108,"Нарушен ПУС 2027 г.",""),"")</f>
        <v/>
      </c>
      <c r="CC108" s="82" t="str">
        <f>IFERROR(IF((VLOOKUP($B$2,справочники!N101:S190,4,FALSE()))&lt;AX108,"Нарушен ПУС 2028 г.",""),"")</f>
        <v/>
      </c>
      <c r="CD108" s="82" t="str">
        <f>IFERROR(IF((VLOOKUP($B$2,справочники!N101:S190,5,FALSE()))&lt;BH108,"Нарушен ПУС 2029 г.",""),"")</f>
        <v/>
      </c>
      <c r="CE108" s="82" t="str">
        <f>IFERROR(IF((VLOOKUP($B$2,справочники!N101:S190,6,FALSE()))&lt;BR108,"Нарушен ПУС 2030 г.",""),"")</f>
        <v/>
      </c>
    </row>
    <row r="109" spans="1:83" ht="54" customHeight="1">
      <c r="A109" s="102">
        <v>101</v>
      </c>
      <c r="B109" s="61"/>
      <c r="C109" s="104"/>
      <c r="D109" s="61"/>
      <c r="E109" s="63"/>
      <c r="F109" s="64"/>
      <c r="G109" s="61"/>
      <c r="H109" s="61"/>
      <c r="I109" s="65"/>
      <c r="J109" s="61"/>
      <c r="K109" s="61"/>
      <c r="L109" s="61"/>
      <c r="M109" s="61"/>
      <c r="N109" s="83">
        <f t="shared" si="82"/>
        <v>0</v>
      </c>
      <c r="O109" s="61"/>
      <c r="P109" s="63"/>
      <c r="Q109" s="84">
        <f t="shared" si="108"/>
        <v>0</v>
      </c>
      <c r="R109" s="85">
        <f t="shared" si="83"/>
        <v>0</v>
      </c>
      <c r="S109" s="86" t="e">
        <f t="shared" si="84"/>
        <v>#DIV/0!</v>
      </c>
      <c r="T109" s="85">
        <f t="shared" si="85"/>
        <v>0</v>
      </c>
      <c r="U109" s="85">
        <f t="shared" si="86"/>
        <v>0</v>
      </c>
      <c r="V109" s="85">
        <f t="shared" si="87"/>
        <v>0</v>
      </c>
      <c r="W109" s="85">
        <f t="shared" si="88"/>
        <v>0</v>
      </c>
      <c r="X109" s="85">
        <f t="shared" si="89"/>
        <v>0</v>
      </c>
      <c r="Y109" s="85">
        <f t="shared" si="90"/>
        <v>0</v>
      </c>
      <c r="Z109" s="85">
        <f t="shared" si="91"/>
        <v>0</v>
      </c>
      <c r="AA109" s="87">
        <f t="shared" si="92"/>
        <v>0</v>
      </c>
      <c r="AB109" s="84">
        <f t="shared" si="93"/>
        <v>0</v>
      </c>
      <c r="AC109" s="85">
        <f t="shared" si="94"/>
        <v>0</v>
      </c>
      <c r="AD109" s="89" t="e">
        <f t="shared" si="95"/>
        <v>#DIV/0!</v>
      </c>
      <c r="AE109" s="90"/>
      <c r="AF109" s="91"/>
      <c r="AG109" s="90"/>
      <c r="AH109" s="91"/>
      <c r="AI109" s="90"/>
      <c r="AJ109" s="90"/>
      <c r="AK109" s="93"/>
      <c r="AL109" s="84">
        <f t="shared" si="96"/>
        <v>0</v>
      </c>
      <c r="AM109" s="85">
        <f t="shared" si="97"/>
        <v>0</v>
      </c>
      <c r="AN109" s="89" t="e">
        <f t="shared" si="98"/>
        <v>#DIV/0!</v>
      </c>
      <c r="AO109" s="90"/>
      <c r="AP109" s="91"/>
      <c r="AQ109" s="90"/>
      <c r="AR109" s="91"/>
      <c r="AS109" s="90"/>
      <c r="AT109" s="90"/>
      <c r="AU109" s="93"/>
      <c r="AV109" s="84">
        <f t="shared" si="99"/>
        <v>0</v>
      </c>
      <c r="AW109" s="85">
        <f t="shared" si="100"/>
        <v>0</v>
      </c>
      <c r="AX109" s="89" t="e">
        <f t="shared" si="101"/>
        <v>#DIV/0!</v>
      </c>
      <c r="AY109" s="76"/>
      <c r="AZ109" s="77"/>
      <c r="BA109" s="76"/>
      <c r="BB109" s="77"/>
      <c r="BC109" s="76"/>
      <c r="BD109" s="78"/>
      <c r="BE109" s="79"/>
      <c r="BF109" s="84">
        <f t="shared" si="102"/>
        <v>0</v>
      </c>
      <c r="BG109" s="85">
        <f t="shared" si="103"/>
        <v>0</v>
      </c>
      <c r="BH109" s="89" t="e">
        <f t="shared" si="104"/>
        <v>#DIV/0!</v>
      </c>
      <c r="BI109" s="76"/>
      <c r="BJ109" s="77"/>
      <c r="BK109" s="76"/>
      <c r="BL109" s="77"/>
      <c r="BM109" s="76"/>
      <c r="BN109" s="78"/>
      <c r="BO109" s="79"/>
      <c r="BP109" s="84">
        <f t="shared" si="105"/>
        <v>0</v>
      </c>
      <c r="BQ109" s="85">
        <f t="shared" si="106"/>
        <v>0</v>
      </c>
      <c r="BR109" s="89" t="e">
        <f t="shared" si="107"/>
        <v>#DIV/0!</v>
      </c>
      <c r="BS109" s="76"/>
      <c r="BT109" s="77"/>
      <c r="BU109" s="76"/>
      <c r="BV109" s="77"/>
      <c r="BW109" s="76"/>
      <c r="BX109" s="78"/>
      <c r="BY109" s="79"/>
      <c r="BZ109" s="81" t="str">
        <f>IF(Q109&lt;&gt;'Характеристика мероприятий'!K107,"Стоимость мероприятия не соответствует НМЦК","")</f>
        <v/>
      </c>
      <c r="CA109" s="82" t="str">
        <f>IFERROR(IF((VLOOKUP($B$2,справочники!N102:S191,2,FALSE()))&lt;AD109,"Нарушен ПУС 2026 г."," "),"")</f>
        <v/>
      </c>
      <c r="CB109" s="82" t="str">
        <f>IFERROR(IF((VLOOKUP($B$2,справочники!N102:S191,3,FALSE()))&lt;AN109,"Нарушен ПУС 2027 г.",""),"")</f>
        <v/>
      </c>
      <c r="CC109" s="82" t="str">
        <f>IFERROR(IF((VLOOKUP($B$2,справочники!N102:S191,4,FALSE()))&lt;AX109,"Нарушен ПУС 2028 г.",""),"")</f>
        <v/>
      </c>
      <c r="CD109" s="82" t="str">
        <f>IFERROR(IF((VLOOKUP($B$2,справочники!N102:S191,5,FALSE()))&lt;BH109,"Нарушен ПУС 2029 г.",""),"")</f>
        <v/>
      </c>
      <c r="CE109" s="82" t="str">
        <f>IFERROR(IF((VLOOKUP($B$2,справочники!N102:S191,6,FALSE()))&lt;BR109,"Нарушен ПУС 2030 г.",""),"")</f>
        <v/>
      </c>
    </row>
    <row r="110" spans="1:83" ht="54" customHeight="1">
      <c r="A110" s="102">
        <v>102</v>
      </c>
      <c r="B110" s="61"/>
      <c r="C110" s="104"/>
      <c r="D110" s="61"/>
      <c r="E110" s="63"/>
      <c r="F110" s="64"/>
      <c r="G110" s="61"/>
      <c r="H110" s="61"/>
      <c r="I110" s="65"/>
      <c r="J110" s="61"/>
      <c r="K110" s="61"/>
      <c r="L110" s="61"/>
      <c r="M110" s="61"/>
      <c r="N110" s="83">
        <f t="shared" si="82"/>
        <v>0</v>
      </c>
      <c r="O110" s="61"/>
      <c r="P110" s="63"/>
      <c r="Q110" s="84">
        <f t="shared" si="108"/>
        <v>0</v>
      </c>
      <c r="R110" s="85">
        <f t="shared" si="83"/>
        <v>0</v>
      </c>
      <c r="S110" s="86" t="e">
        <f t="shared" si="84"/>
        <v>#DIV/0!</v>
      </c>
      <c r="T110" s="85">
        <f t="shared" si="85"/>
        <v>0</v>
      </c>
      <c r="U110" s="85">
        <f t="shared" si="86"/>
        <v>0</v>
      </c>
      <c r="V110" s="85">
        <f t="shared" si="87"/>
        <v>0</v>
      </c>
      <c r="W110" s="85">
        <f t="shared" si="88"/>
        <v>0</v>
      </c>
      <c r="X110" s="85">
        <f t="shared" si="89"/>
        <v>0</v>
      </c>
      <c r="Y110" s="85">
        <f t="shared" si="90"/>
        <v>0</v>
      </c>
      <c r="Z110" s="85">
        <f t="shared" si="91"/>
        <v>0</v>
      </c>
      <c r="AA110" s="87">
        <f t="shared" si="92"/>
        <v>0</v>
      </c>
      <c r="AB110" s="84">
        <f t="shared" si="93"/>
        <v>0</v>
      </c>
      <c r="AC110" s="85">
        <f t="shared" si="94"/>
        <v>0</v>
      </c>
      <c r="AD110" s="89" t="e">
        <f t="shared" si="95"/>
        <v>#DIV/0!</v>
      </c>
      <c r="AE110" s="90"/>
      <c r="AF110" s="91"/>
      <c r="AG110" s="90"/>
      <c r="AH110" s="91"/>
      <c r="AI110" s="90"/>
      <c r="AJ110" s="90"/>
      <c r="AK110" s="93"/>
      <c r="AL110" s="84">
        <f t="shared" si="96"/>
        <v>0</v>
      </c>
      <c r="AM110" s="85">
        <f t="shared" si="97"/>
        <v>0</v>
      </c>
      <c r="AN110" s="89" t="e">
        <f t="shared" si="98"/>
        <v>#DIV/0!</v>
      </c>
      <c r="AO110" s="90"/>
      <c r="AP110" s="91"/>
      <c r="AQ110" s="90"/>
      <c r="AR110" s="91"/>
      <c r="AS110" s="90"/>
      <c r="AT110" s="90"/>
      <c r="AU110" s="93"/>
      <c r="AV110" s="84">
        <f t="shared" si="99"/>
        <v>0</v>
      </c>
      <c r="AW110" s="85">
        <f t="shared" si="100"/>
        <v>0</v>
      </c>
      <c r="AX110" s="89" t="e">
        <f t="shared" si="101"/>
        <v>#DIV/0!</v>
      </c>
      <c r="AY110" s="76"/>
      <c r="AZ110" s="77"/>
      <c r="BA110" s="76"/>
      <c r="BB110" s="77"/>
      <c r="BC110" s="76"/>
      <c r="BD110" s="78"/>
      <c r="BE110" s="79"/>
      <c r="BF110" s="84">
        <f t="shared" si="102"/>
        <v>0</v>
      </c>
      <c r="BG110" s="85">
        <f t="shared" si="103"/>
        <v>0</v>
      </c>
      <c r="BH110" s="89" t="e">
        <f t="shared" si="104"/>
        <v>#DIV/0!</v>
      </c>
      <c r="BI110" s="76"/>
      <c r="BJ110" s="77"/>
      <c r="BK110" s="76"/>
      <c r="BL110" s="77"/>
      <c r="BM110" s="76"/>
      <c r="BN110" s="78"/>
      <c r="BO110" s="79"/>
      <c r="BP110" s="84">
        <f t="shared" si="105"/>
        <v>0</v>
      </c>
      <c r="BQ110" s="85">
        <f t="shared" si="106"/>
        <v>0</v>
      </c>
      <c r="BR110" s="89" t="e">
        <f t="shared" si="107"/>
        <v>#DIV/0!</v>
      </c>
      <c r="BS110" s="76"/>
      <c r="BT110" s="77"/>
      <c r="BU110" s="76"/>
      <c r="BV110" s="77"/>
      <c r="BW110" s="76"/>
      <c r="BX110" s="78"/>
      <c r="BY110" s="79"/>
      <c r="BZ110" s="81" t="str">
        <f>IF(Q110&lt;&gt;'Характеристика мероприятий'!K108,"Стоимость мероприятия не соответствует НМЦК","")</f>
        <v/>
      </c>
      <c r="CA110" s="82" t="str">
        <f>IFERROR(IF((VLOOKUP($B$2,справочники!N103:S192,2,FALSE()))&lt;AD110,"Нарушен ПУС 2026 г."," "),"")</f>
        <v/>
      </c>
      <c r="CB110" s="82" t="str">
        <f>IFERROR(IF((VLOOKUP($B$2,справочники!N103:S192,3,FALSE()))&lt;AN110,"Нарушен ПУС 2027 г.",""),"")</f>
        <v/>
      </c>
      <c r="CC110" s="82" t="str">
        <f>IFERROR(IF((VLOOKUP($B$2,справочники!N103:S192,4,FALSE()))&lt;AX110,"Нарушен ПУС 2028 г.",""),"")</f>
        <v/>
      </c>
      <c r="CD110" s="82" t="str">
        <f>IFERROR(IF((VLOOKUP($B$2,справочники!N103:S192,5,FALSE()))&lt;BH110,"Нарушен ПУС 2029 г.",""),"")</f>
        <v/>
      </c>
      <c r="CE110" s="82" t="str">
        <f>IFERROR(IF((VLOOKUP($B$2,справочники!N103:S192,6,FALSE()))&lt;BR110,"Нарушен ПУС 2030 г.",""),"")</f>
        <v/>
      </c>
    </row>
    <row r="111" spans="1:83" ht="54" customHeight="1">
      <c r="A111" s="102">
        <v>103</v>
      </c>
      <c r="B111" s="61"/>
      <c r="C111" s="104"/>
      <c r="D111" s="61"/>
      <c r="E111" s="63"/>
      <c r="F111" s="64"/>
      <c r="G111" s="61"/>
      <c r="H111" s="61"/>
      <c r="I111" s="65"/>
      <c r="J111" s="61"/>
      <c r="K111" s="61"/>
      <c r="L111" s="61"/>
      <c r="M111" s="61"/>
      <c r="N111" s="83">
        <f t="shared" si="82"/>
        <v>0</v>
      </c>
      <c r="O111" s="61"/>
      <c r="P111" s="63"/>
      <c r="Q111" s="84">
        <f t="shared" si="108"/>
        <v>0</v>
      </c>
      <c r="R111" s="85">
        <f t="shared" si="83"/>
        <v>0</v>
      </c>
      <c r="S111" s="86" t="e">
        <f t="shared" si="84"/>
        <v>#DIV/0!</v>
      </c>
      <c r="T111" s="85">
        <f t="shared" si="85"/>
        <v>0</v>
      </c>
      <c r="U111" s="85">
        <f t="shared" si="86"/>
        <v>0</v>
      </c>
      <c r="V111" s="85">
        <f t="shared" si="87"/>
        <v>0</v>
      </c>
      <c r="W111" s="85">
        <f t="shared" si="88"/>
        <v>0</v>
      </c>
      <c r="X111" s="85">
        <f t="shared" si="89"/>
        <v>0</v>
      </c>
      <c r="Y111" s="85">
        <f t="shared" si="90"/>
        <v>0</v>
      </c>
      <c r="Z111" s="85">
        <f t="shared" si="91"/>
        <v>0</v>
      </c>
      <c r="AA111" s="87">
        <f t="shared" si="92"/>
        <v>0</v>
      </c>
      <c r="AB111" s="84">
        <f t="shared" si="93"/>
        <v>0</v>
      </c>
      <c r="AC111" s="85">
        <f t="shared" si="94"/>
        <v>0</v>
      </c>
      <c r="AD111" s="89" t="e">
        <f t="shared" si="95"/>
        <v>#DIV/0!</v>
      </c>
      <c r="AE111" s="90"/>
      <c r="AF111" s="91"/>
      <c r="AG111" s="90"/>
      <c r="AH111" s="91"/>
      <c r="AI111" s="90"/>
      <c r="AJ111" s="90"/>
      <c r="AK111" s="93"/>
      <c r="AL111" s="84">
        <f t="shared" si="96"/>
        <v>0</v>
      </c>
      <c r="AM111" s="85">
        <f t="shared" si="97"/>
        <v>0</v>
      </c>
      <c r="AN111" s="89" t="e">
        <f t="shared" si="98"/>
        <v>#DIV/0!</v>
      </c>
      <c r="AO111" s="90"/>
      <c r="AP111" s="91"/>
      <c r="AQ111" s="90"/>
      <c r="AR111" s="91"/>
      <c r="AS111" s="90"/>
      <c r="AT111" s="90"/>
      <c r="AU111" s="93"/>
      <c r="AV111" s="84">
        <f t="shared" si="99"/>
        <v>0</v>
      </c>
      <c r="AW111" s="85">
        <f t="shared" si="100"/>
        <v>0</v>
      </c>
      <c r="AX111" s="89" t="e">
        <f t="shared" si="101"/>
        <v>#DIV/0!</v>
      </c>
      <c r="AY111" s="76"/>
      <c r="AZ111" s="77"/>
      <c r="BA111" s="76"/>
      <c r="BB111" s="77"/>
      <c r="BC111" s="76"/>
      <c r="BD111" s="78"/>
      <c r="BE111" s="79"/>
      <c r="BF111" s="84">
        <f t="shared" si="102"/>
        <v>0</v>
      </c>
      <c r="BG111" s="85">
        <f t="shared" si="103"/>
        <v>0</v>
      </c>
      <c r="BH111" s="89" t="e">
        <f t="shared" si="104"/>
        <v>#DIV/0!</v>
      </c>
      <c r="BI111" s="76"/>
      <c r="BJ111" s="77"/>
      <c r="BK111" s="76"/>
      <c r="BL111" s="77"/>
      <c r="BM111" s="76"/>
      <c r="BN111" s="78"/>
      <c r="BO111" s="79"/>
      <c r="BP111" s="84">
        <f t="shared" si="105"/>
        <v>0</v>
      </c>
      <c r="BQ111" s="85">
        <f t="shared" si="106"/>
        <v>0</v>
      </c>
      <c r="BR111" s="89" t="e">
        <f t="shared" si="107"/>
        <v>#DIV/0!</v>
      </c>
      <c r="BS111" s="76"/>
      <c r="BT111" s="77"/>
      <c r="BU111" s="76"/>
      <c r="BV111" s="77"/>
      <c r="BW111" s="76"/>
      <c r="BX111" s="78"/>
      <c r="BY111" s="79"/>
      <c r="BZ111" s="81" t="str">
        <f>IF(Q111&lt;&gt;'Характеристика мероприятий'!K109,"Стоимость мероприятия не соответствует НМЦК","")</f>
        <v/>
      </c>
      <c r="CA111" s="82" t="str">
        <f>IFERROR(IF((VLOOKUP($B$2,справочники!N104:S193,2,FALSE()))&lt;AD111,"Нарушен ПУС 2026 г."," "),"")</f>
        <v/>
      </c>
      <c r="CB111" s="82" t="str">
        <f>IFERROR(IF((VLOOKUP($B$2,справочники!N104:S193,3,FALSE()))&lt;AN111,"Нарушен ПУС 2027 г.",""),"")</f>
        <v/>
      </c>
      <c r="CC111" s="82" t="str">
        <f>IFERROR(IF((VLOOKUP($B$2,справочники!N104:S193,4,FALSE()))&lt;AX111,"Нарушен ПУС 2028 г.",""),"")</f>
        <v/>
      </c>
      <c r="CD111" s="82" t="str">
        <f>IFERROR(IF((VLOOKUP($B$2,справочники!N104:S193,5,FALSE()))&lt;BH111,"Нарушен ПУС 2029 г.",""),"")</f>
        <v/>
      </c>
      <c r="CE111" s="82" t="str">
        <f>IFERROR(IF((VLOOKUP($B$2,справочники!N104:S193,6,FALSE()))&lt;BR111,"Нарушен ПУС 2030 г.",""),"")</f>
        <v/>
      </c>
    </row>
    <row r="112" spans="1:83" ht="54" customHeight="1">
      <c r="A112" s="102">
        <v>104</v>
      </c>
      <c r="B112" s="61"/>
      <c r="C112" s="104"/>
      <c r="D112" s="61"/>
      <c r="E112" s="63"/>
      <c r="F112" s="64"/>
      <c r="G112" s="61"/>
      <c r="H112" s="61"/>
      <c r="I112" s="65"/>
      <c r="J112" s="61"/>
      <c r="K112" s="61"/>
      <c r="L112" s="61"/>
      <c r="M112" s="61"/>
      <c r="N112" s="83">
        <f t="shared" si="82"/>
        <v>0</v>
      </c>
      <c r="O112" s="61"/>
      <c r="P112" s="63"/>
      <c r="Q112" s="84">
        <f t="shared" si="108"/>
        <v>0</v>
      </c>
      <c r="R112" s="85">
        <f t="shared" si="83"/>
        <v>0</v>
      </c>
      <c r="S112" s="86" t="e">
        <f t="shared" si="84"/>
        <v>#DIV/0!</v>
      </c>
      <c r="T112" s="85">
        <f t="shared" si="85"/>
        <v>0</v>
      </c>
      <c r="U112" s="85">
        <f t="shared" si="86"/>
        <v>0</v>
      </c>
      <c r="V112" s="85">
        <f t="shared" si="87"/>
        <v>0</v>
      </c>
      <c r="W112" s="85">
        <f t="shared" si="88"/>
        <v>0</v>
      </c>
      <c r="X112" s="85">
        <f t="shared" si="89"/>
        <v>0</v>
      </c>
      <c r="Y112" s="85">
        <f t="shared" si="90"/>
        <v>0</v>
      </c>
      <c r="Z112" s="85">
        <f t="shared" si="91"/>
        <v>0</v>
      </c>
      <c r="AA112" s="87">
        <f t="shared" si="92"/>
        <v>0</v>
      </c>
      <c r="AB112" s="84">
        <f t="shared" si="93"/>
        <v>0</v>
      </c>
      <c r="AC112" s="85">
        <f t="shared" si="94"/>
        <v>0</v>
      </c>
      <c r="AD112" s="89" t="e">
        <f t="shared" si="95"/>
        <v>#DIV/0!</v>
      </c>
      <c r="AE112" s="90"/>
      <c r="AF112" s="91"/>
      <c r="AG112" s="90"/>
      <c r="AH112" s="91"/>
      <c r="AI112" s="90"/>
      <c r="AJ112" s="90"/>
      <c r="AK112" s="93"/>
      <c r="AL112" s="84">
        <f t="shared" si="96"/>
        <v>0</v>
      </c>
      <c r="AM112" s="85">
        <f t="shared" si="97"/>
        <v>0</v>
      </c>
      <c r="AN112" s="89" t="e">
        <f t="shared" si="98"/>
        <v>#DIV/0!</v>
      </c>
      <c r="AO112" s="90"/>
      <c r="AP112" s="91"/>
      <c r="AQ112" s="90"/>
      <c r="AR112" s="91"/>
      <c r="AS112" s="90"/>
      <c r="AT112" s="90"/>
      <c r="AU112" s="93"/>
      <c r="AV112" s="84">
        <f t="shared" si="99"/>
        <v>0</v>
      </c>
      <c r="AW112" s="85">
        <f t="shared" si="100"/>
        <v>0</v>
      </c>
      <c r="AX112" s="89" t="e">
        <f t="shared" si="101"/>
        <v>#DIV/0!</v>
      </c>
      <c r="AY112" s="76"/>
      <c r="AZ112" s="77"/>
      <c r="BA112" s="76"/>
      <c r="BB112" s="77"/>
      <c r="BC112" s="76"/>
      <c r="BD112" s="78"/>
      <c r="BE112" s="79"/>
      <c r="BF112" s="84">
        <f t="shared" si="102"/>
        <v>0</v>
      </c>
      <c r="BG112" s="85">
        <f t="shared" si="103"/>
        <v>0</v>
      </c>
      <c r="BH112" s="89" t="e">
        <f t="shared" si="104"/>
        <v>#DIV/0!</v>
      </c>
      <c r="BI112" s="76"/>
      <c r="BJ112" s="77"/>
      <c r="BK112" s="76"/>
      <c r="BL112" s="77"/>
      <c r="BM112" s="76"/>
      <c r="BN112" s="78"/>
      <c r="BO112" s="79"/>
      <c r="BP112" s="84">
        <f t="shared" si="105"/>
        <v>0</v>
      </c>
      <c r="BQ112" s="85">
        <f t="shared" si="106"/>
        <v>0</v>
      </c>
      <c r="BR112" s="89" t="e">
        <f t="shared" si="107"/>
        <v>#DIV/0!</v>
      </c>
      <c r="BS112" s="76"/>
      <c r="BT112" s="77"/>
      <c r="BU112" s="76"/>
      <c r="BV112" s="77"/>
      <c r="BW112" s="76"/>
      <c r="BX112" s="78"/>
      <c r="BY112" s="79"/>
      <c r="BZ112" s="81" t="str">
        <f>IF(Q112&lt;&gt;'Характеристика мероприятий'!K110,"Стоимость мероприятия не соответствует НМЦК","")</f>
        <v/>
      </c>
      <c r="CA112" s="82" t="str">
        <f>IFERROR(IF((VLOOKUP($B$2,справочники!N105:S194,2,FALSE()))&lt;AD112,"Нарушен ПУС 2026 г."," "),"")</f>
        <v/>
      </c>
      <c r="CB112" s="82" t="str">
        <f>IFERROR(IF((VLOOKUP($B$2,справочники!N105:S194,3,FALSE()))&lt;AN112,"Нарушен ПУС 2027 г.",""),"")</f>
        <v/>
      </c>
      <c r="CC112" s="82" t="str">
        <f>IFERROR(IF((VLOOKUP($B$2,справочники!N105:S194,4,FALSE()))&lt;AX112,"Нарушен ПУС 2028 г.",""),"")</f>
        <v/>
      </c>
      <c r="CD112" s="82" t="str">
        <f>IFERROR(IF((VLOOKUP($B$2,справочники!N105:S194,5,FALSE()))&lt;BH112,"Нарушен ПУС 2029 г.",""),"")</f>
        <v/>
      </c>
      <c r="CE112" s="82" t="str">
        <f>IFERROR(IF((VLOOKUP($B$2,справочники!N105:S194,6,FALSE()))&lt;BR112,"Нарушен ПУС 2030 г.",""),"")</f>
        <v/>
      </c>
    </row>
    <row r="113" spans="1:83" ht="54" customHeight="1">
      <c r="A113" s="102">
        <v>105</v>
      </c>
      <c r="B113" s="61"/>
      <c r="C113" s="104"/>
      <c r="D113" s="61"/>
      <c r="E113" s="63"/>
      <c r="F113" s="64"/>
      <c r="G113" s="61"/>
      <c r="H113" s="61"/>
      <c r="I113" s="65"/>
      <c r="J113" s="61"/>
      <c r="K113" s="61"/>
      <c r="L113" s="61"/>
      <c r="M113" s="61"/>
      <c r="N113" s="83">
        <f t="shared" si="82"/>
        <v>0</v>
      </c>
      <c r="O113" s="61"/>
      <c r="P113" s="63"/>
      <c r="Q113" s="84">
        <f t="shared" si="108"/>
        <v>0</v>
      </c>
      <c r="R113" s="85">
        <f t="shared" si="83"/>
        <v>0</v>
      </c>
      <c r="S113" s="86" t="e">
        <f t="shared" si="84"/>
        <v>#DIV/0!</v>
      </c>
      <c r="T113" s="85">
        <f t="shared" si="85"/>
        <v>0</v>
      </c>
      <c r="U113" s="85">
        <f t="shared" si="86"/>
        <v>0</v>
      </c>
      <c r="V113" s="85">
        <f t="shared" si="87"/>
        <v>0</v>
      </c>
      <c r="W113" s="85">
        <f t="shared" si="88"/>
        <v>0</v>
      </c>
      <c r="X113" s="85">
        <f t="shared" si="89"/>
        <v>0</v>
      </c>
      <c r="Y113" s="85">
        <f t="shared" si="90"/>
        <v>0</v>
      </c>
      <c r="Z113" s="85">
        <f t="shared" si="91"/>
        <v>0</v>
      </c>
      <c r="AA113" s="87">
        <f t="shared" si="92"/>
        <v>0</v>
      </c>
      <c r="AB113" s="84">
        <f t="shared" si="93"/>
        <v>0</v>
      </c>
      <c r="AC113" s="85">
        <f t="shared" si="94"/>
        <v>0</v>
      </c>
      <c r="AD113" s="89" t="e">
        <f t="shared" si="95"/>
        <v>#DIV/0!</v>
      </c>
      <c r="AE113" s="90"/>
      <c r="AF113" s="91"/>
      <c r="AG113" s="90"/>
      <c r="AH113" s="91"/>
      <c r="AI113" s="90"/>
      <c r="AJ113" s="90"/>
      <c r="AK113" s="93"/>
      <c r="AL113" s="84">
        <f t="shared" si="96"/>
        <v>0</v>
      </c>
      <c r="AM113" s="85">
        <f t="shared" si="97"/>
        <v>0</v>
      </c>
      <c r="AN113" s="89" t="e">
        <f t="shared" si="98"/>
        <v>#DIV/0!</v>
      </c>
      <c r="AO113" s="90"/>
      <c r="AP113" s="91"/>
      <c r="AQ113" s="90"/>
      <c r="AR113" s="91"/>
      <c r="AS113" s="90"/>
      <c r="AT113" s="90"/>
      <c r="AU113" s="93"/>
      <c r="AV113" s="84">
        <f t="shared" si="99"/>
        <v>0</v>
      </c>
      <c r="AW113" s="85">
        <f t="shared" si="100"/>
        <v>0</v>
      </c>
      <c r="AX113" s="89" t="e">
        <f t="shared" si="101"/>
        <v>#DIV/0!</v>
      </c>
      <c r="AY113" s="76"/>
      <c r="AZ113" s="77"/>
      <c r="BA113" s="76"/>
      <c r="BB113" s="77"/>
      <c r="BC113" s="76"/>
      <c r="BD113" s="78"/>
      <c r="BE113" s="79"/>
      <c r="BF113" s="84">
        <f t="shared" si="102"/>
        <v>0</v>
      </c>
      <c r="BG113" s="85">
        <f t="shared" si="103"/>
        <v>0</v>
      </c>
      <c r="BH113" s="89" t="e">
        <f t="shared" si="104"/>
        <v>#DIV/0!</v>
      </c>
      <c r="BI113" s="76"/>
      <c r="BJ113" s="77"/>
      <c r="BK113" s="76"/>
      <c r="BL113" s="77"/>
      <c r="BM113" s="76"/>
      <c r="BN113" s="78"/>
      <c r="BO113" s="79"/>
      <c r="BP113" s="84">
        <f t="shared" si="105"/>
        <v>0</v>
      </c>
      <c r="BQ113" s="85">
        <f t="shared" si="106"/>
        <v>0</v>
      </c>
      <c r="BR113" s="89" t="e">
        <f t="shared" si="107"/>
        <v>#DIV/0!</v>
      </c>
      <c r="BS113" s="76"/>
      <c r="BT113" s="77"/>
      <c r="BU113" s="76"/>
      <c r="BV113" s="77"/>
      <c r="BW113" s="76"/>
      <c r="BX113" s="78"/>
      <c r="BY113" s="79"/>
      <c r="BZ113" s="81" t="str">
        <f>IF(Q113&lt;&gt;'Характеристика мероприятий'!K111,"Стоимость мероприятия не соответствует НМЦК","")</f>
        <v/>
      </c>
      <c r="CA113" s="82" t="str">
        <f>IFERROR(IF((VLOOKUP($B$2,справочники!N106:S195,2,FALSE()))&lt;AD113,"Нарушен ПУС 2026 г."," "),"")</f>
        <v/>
      </c>
      <c r="CB113" s="82" t="str">
        <f>IFERROR(IF((VLOOKUP($B$2,справочники!N106:S195,3,FALSE()))&lt;AN113,"Нарушен ПУС 2027 г.",""),"")</f>
        <v/>
      </c>
      <c r="CC113" s="82" t="str">
        <f>IFERROR(IF((VLOOKUP($B$2,справочники!N106:S195,4,FALSE()))&lt;AX113,"Нарушен ПУС 2028 г.",""),"")</f>
        <v/>
      </c>
      <c r="CD113" s="82" t="str">
        <f>IFERROR(IF((VLOOKUP($B$2,справочники!N106:S195,5,FALSE()))&lt;BH113,"Нарушен ПУС 2029 г.",""),"")</f>
        <v/>
      </c>
      <c r="CE113" s="82" t="str">
        <f>IFERROR(IF((VLOOKUP($B$2,справочники!N106:S195,6,FALSE()))&lt;BR113,"Нарушен ПУС 2030 г.",""),"")</f>
        <v/>
      </c>
    </row>
    <row r="114" spans="1:83" ht="54" customHeight="1">
      <c r="A114" s="102">
        <v>106</v>
      </c>
      <c r="B114" s="61"/>
      <c r="C114" s="104"/>
      <c r="D114" s="61"/>
      <c r="E114" s="63"/>
      <c r="F114" s="64"/>
      <c r="G114" s="61"/>
      <c r="H114" s="61"/>
      <c r="I114" s="65"/>
      <c r="J114" s="61"/>
      <c r="K114" s="61"/>
      <c r="L114" s="61"/>
      <c r="M114" s="61"/>
      <c r="N114" s="83">
        <f t="shared" si="82"/>
        <v>0</v>
      </c>
      <c r="O114" s="61"/>
      <c r="P114" s="63"/>
      <c r="Q114" s="84">
        <f t="shared" si="108"/>
        <v>0</v>
      </c>
      <c r="R114" s="85">
        <f t="shared" si="83"/>
        <v>0</v>
      </c>
      <c r="S114" s="86" t="e">
        <f t="shared" si="84"/>
        <v>#DIV/0!</v>
      </c>
      <c r="T114" s="85">
        <f t="shared" si="85"/>
        <v>0</v>
      </c>
      <c r="U114" s="85">
        <f t="shared" si="86"/>
        <v>0</v>
      </c>
      <c r="V114" s="85">
        <f t="shared" si="87"/>
        <v>0</v>
      </c>
      <c r="W114" s="85">
        <f t="shared" si="88"/>
        <v>0</v>
      </c>
      <c r="X114" s="85">
        <f t="shared" si="89"/>
        <v>0</v>
      </c>
      <c r="Y114" s="85">
        <f t="shared" si="90"/>
        <v>0</v>
      </c>
      <c r="Z114" s="85">
        <f t="shared" si="91"/>
        <v>0</v>
      </c>
      <c r="AA114" s="87">
        <f t="shared" si="92"/>
        <v>0</v>
      </c>
      <c r="AB114" s="84">
        <f t="shared" si="93"/>
        <v>0</v>
      </c>
      <c r="AC114" s="85">
        <f t="shared" si="94"/>
        <v>0</v>
      </c>
      <c r="AD114" s="89" t="e">
        <f t="shared" si="95"/>
        <v>#DIV/0!</v>
      </c>
      <c r="AE114" s="90"/>
      <c r="AF114" s="91"/>
      <c r="AG114" s="90"/>
      <c r="AH114" s="91"/>
      <c r="AI114" s="90"/>
      <c r="AJ114" s="90"/>
      <c r="AK114" s="93"/>
      <c r="AL114" s="84">
        <f t="shared" si="96"/>
        <v>0</v>
      </c>
      <c r="AM114" s="85">
        <f t="shared" si="97"/>
        <v>0</v>
      </c>
      <c r="AN114" s="89" t="e">
        <f t="shared" si="98"/>
        <v>#DIV/0!</v>
      </c>
      <c r="AO114" s="90"/>
      <c r="AP114" s="91"/>
      <c r="AQ114" s="90"/>
      <c r="AR114" s="91"/>
      <c r="AS114" s="90"/>
      <c r="AT114" s="90"/>
      <c r="AU114" s="93"/>
      <c r="AV114" s="84">
        <f t="shared" si="99"/>
        <v>0</v>
      </c>
      <c r="AW114" s="85">
        <f t="shared" si="100"/>
        <v>0</v>
      </c>
      <c r="AX114" s="89" t="e">
        <f t="shared" si="101"/>
        <v>#DIV/0!</v>
      </c>
      <c r="AY114" s="76"/>
      <c r="AZ114" s="77"/>
      <c r="BA114" s="76"/>
      <c r="BB114" s="77"/>
      <c r="BC114" s="76"/>
      <c r="BD114" s="78"/>
      <c r="BE114" s="79"/>
      <c r="BF114" s="84">
        <f t="shared" si="102"/>
        <v>0</v>
      </c>
      <c r="BG114" s="85">
        <f t="shared" si="103"/>
        <v>0</v>
      </c>
      <c r="BH114" s="89" t="e">
        <f t="shared" si="104"/>
        <v>#DIV/0!</v>
      </c>
      <c r="BI114" s="76"/>
      <c r="BJ114" s="77"/>
      <c r="BK114" s="76"/>
      <c r="BL114" s="77"/>
      <c r="BM114" s="76"/>
      <c r="BN114" s="78"/>
      <c r="BO114" s="79"/>
      <c r="BP114" s="84">
        <f t="shared" si="105"/>
        <v>0</v>
      </c>
      <c r="BQ114" s="85">
        <f t="shared" si="106"/>
        <v>0</v>
      </c>
      <c r="BR114" s="89" t="e">
        <f t="shared" si="107"/>
        <v>#DIV/0!</v>
      </c>
      <c r="BS114" s="76"/>
      <c r="BT114" s="77"/>
      <c r="BU114" s="76"/>
      <c r="BV114" s="77"/>
      <c r="BW114" s="76"/>
      <c r="BX114" s="78"/>
      <c r="BY114" s="79"/>
      <c r="BZ114" s="81" t="str">
        <f>IF(Q114&lt;&gt;'Характеристика мероприятий'!K112,"Стоимость мероприятия не соответствует НМЦК","")</f>
        <v/>
      </c>
      <c r="CA114" s="82" t="str">
        <f>IFERROR(IF((VLOOKUP($B$2,справочники!N107:S196,2,FALSE()))&lt;AD114,"Нарушен ПУС 2026 г."," "),"")</f>
        <v/>
      </c>
      <c r="CB114" s="82" t="str">
        <f>IFERROR(IF((VLOOKUP($B$2,справочники!N107:S196,3,FALSE()))&lt;AN114,"Нарушен ПУС 2027 г.",""),"")</f>
        <v/>
      </c>
      <c r="CC114" s="82" t="str">
        <f>IFERROR(IF((VLOOKUP($B$2,справочники!N107:S196,4,FALSE()))&lt;AX114,"Нарушен ПУС 2028 г.",""),"")</f>
        <v/>
      </c>
      <c r="CD114" s="82" t="str">
        <f>IFERROR(IF((VLOOKUP($B$2,справочники!N107:S196,5,FALSE()))&lt;BH114,"Нарушен ПУС 2029 г.",""),"")</f>
        <v/>
      </c>
      <c r="CE114" s="82" t="str">
        <f>IFERROR(IF((VLOOKUP($B$2,справочники!N107:S196,6,FALSE()))&lt;BR114,"Нарушен ПУС 2030 г.",""),"")</f>
        <v/>
      </c>
    </row>
    <row r="115" spans="1:83" ht="54" customHeight="1">
      <c r="A115" s="102">
        <v>107</v>
      </c>
      <c r="B115" s="61"/>
      <c r="C115" s="104"/>
      <c r="D115" s="61"/>
      <c r="E115" s="63"/>
      <c r="F115" s="64"/>
      <c r="G115" s="61"/>
      <c r="H115" s="61"/>
      <c r="I115" s="65"/>
      <c r="J115" s="61"/>
      <c r="K115" s="61"/>
      <c r="L115" s="61"/>
      <c r="M115" s="61"/>
      <c r="N115" s="83">
        <f t="shared" si="82"/>
        <v>0</v>
      </c>
      <c r="O115" s="61"/>
      <c r="P115" s="63"/>
      <c r="Q115" s="84">
        <f t="shared" si="108"/>
        <v>0</v>
      </c>
      <c r="R115" s="85">
        <f t="shared" si="83"/>
        <v>0</v>
      </c>
      <c r="S115" s="86" t="e">
        <f t="shared" si="84"/>
        <v>#DIV/0!</v>
      </c>
      <c r="T115" s="85">
        <f t="shared" si="85"/>
        <v>0</v>
      </c>
      <c r="U115" s="85">
        <f t="shared" si="86"/>
        <v>0</v>
      </c>
      <c r="V115" s="85">
        <f t="shared" si="87"/>
        <v>0</v>
      </c>
      <c r="W115" s="85">
        <f t="shared" si="88"/>
        <v>0</v>
      </c>
      <c r="X115" s="85">
        <f t="shared" si="89"/>
        <v>0</v>
      </c>
      <c r="Y115" s="85">
        <f t="shared" si="90"/>
        <v>0</v>
      </c>
      <c r="Z115" s="85">
        <f t="shared" si="91"/>
        <v>0</v>
      </c>
      <c r="AA115" s="87">
        <f t="shared" si="92"/>
        <v>0</v>
      </c>
      <c r="AB115" s="84">
        <f t="shared" si="93"/>
        <v>0</v>
      </c>
      <c r="AC115" s="85">
        <f t="shared" si="94"/>
        <v>0</v>
      </c>
      <c r="AD115" s="89" t="e">
        <f t="shared" si="95"/>
        <v>#DIV/0!</v>
      </c>
      <c r="AE115" s="90"/>
      <c r="AF115" s="91"/>
      <c r="AG115" s="90"/>
      <c r="AH115" s="91"/>
      <c r="AI115" s="90"/>
      <c r="AJ115" s="90"/>
      <c r="AK115" s="93"/>
      <c r="AL115" s="84">
        <f t="shared" si="96"/>
        <v>0</v>
      </c>
      <c r="AM115" s="85">
        <f t="shared" si="97"/>
        <v>0</v>
      </c>
      <c r="AN115" s="89" t="e">
        <f t="shared" si="98"/>
        <v>#DIV/0!</v>
      </c>
      <c r="AO115" s="90"/>
      <c r="AP115" s="91"/>
      <c r="AQ115" s="90"/>
      <c r="AR115" s="91"/>
      <c r="AS115" s="90"/>
      <c r="AT115" s="90"/>
      <c r="AU115" s="93"/>
      <c r="AV115" s="84">
        <f t="shared" si="99"/>
        <v>0</v>
      </c>
      <c r="AW115" s="85">
        <f t="shared" si="100"/>
        <v>0</v>
      </c>
      <c r="AX115" s="89" t="e">
        <f t="shared" si="101"/>
        <v>#DIV/0!</v>
      </c>
      <c r="AY115" s="76"/>
      <c r="AZ115" s="77"/>
      <c r="BA115" s="76"/>
      <c r="BB115" s="77"/>
      <c r="BC115" s="76"/>
      <c r="BD115" s="78"/>
      <c r="BE115" s="79"/>
      <c r="BF115" s="84">
        <f t="shared" si="102"/>
        <v>0</v>
      </c>
      <c r="BG115" s="85">
        <f t="shared" si="103"/>
        <v>0</v>
      </c>
      <c r="BH115" s="89" t="e">
        <f t="shared" si="104"/>
        <v>#DIV/0!</v>
      </c>
      <c r="BI115" s="76"/>
      <c r="BJ115" s="77"/>
      <c r="BK115" s="76"/>
      <c r="BL115" s="77"/>
      <c r="BM115" s="76"/>
      <c r="BN115" s="78"/>
      <c r="BO115" s="79"/>
      <c r="BP115" s="84">
        <f t="shared" si="105"/>
        <v>0</v>
      </c>
      <c r="BQ115" s="85">
        <f t="shared" si="106"/>
        <v>0</v>
      </c>
      <c r="BR115" s="89" t="e">
        <f t="shared" si="107"/>
        <v>#DIV/0!</v>
      </c>
      <c r="BS115" s="76"/>
      <c r="BT115" s="77"/>
      <c r="BU115" s="76"/>
      <c r="BV115" s="77"/>
      <c r="BW115" s="76"/>
      <c r="BX115" s="78"/>
      <c r="BY115" s="79"/>
      <c r="BZ115" s="81" t="str">
        <f>IF(Q115&lt;&gt;'Характеристика мероприятий'!K113,"Стоимость мероприятия не соответствует НМЦК","")</f>
        <v/>
      </c>
      <c r="CA115" s="82" t="str">
        <f>IFERROR(IF((VLOOKUP($B$2,справочники!N108:S197,2,FALSE()))&lt;AD115,"Нарушен ПУС 2026 г."," "),"")</f>
        <v/>
      </c>
      <c r="CB115" s="82" t="str">
        <f>IFERROR(IF((VLOOKUP($B$2,справочники!N108:S197,3,FALSE()))&lt;AN115,"Нарушен ПУС 2027 г.",""),"")</f>
        <v/>
      </c>
      <c r="CC115" s="82" t="str">
        <f>IFERROR(IF((VLOOKUP($B$2,справочники!N108:S197,4,FALSE()))&lt;AX115,"Нарушен ПУС 2028 г.",""),"")</f>
        <v/>
      </c>
      <c r="CD115" s="82" t="str">
        <f>IFERROR(IF((VLOOKUP($B$2,справочники!N108:S197,5,FALSE()))&lt;BH115,"Нарушен ПУС 2029 г.",""),"")</f>
        <v/>
      </c>
      <c r="CE115" s="82" t="str">
        <f>IFERROR(IF((VLOOKUP($B$2,справочники!N108:S197,6,FALSE()))&lt;BR115,"Нарушен ПУС 2030 г.",""),"")</f>
        <v/>
      </c>
    </row>
    <row r="116" spans="1:83" ht="54" customHeight="1">
      <c r="A116" s="102">
        <v>108</v>
      </c>
      <c r="B116" s="61"/>
      <c r="C116" s="104"/>
      <c r="D116" s="61"/>
      <c r="E116" s="63"/>
      <c r="F116" s="64"/>
      <c r="G116" s="61"/>
      <c r="H116" s="61"/>
      <c r="I116" s="65"/>
      <c r="J116" s="61"/>
      <c r="K116" s="61"/>
      <c r="L116" s="61"/>
      <c r="M116" s="61"/>
      <c r="N116" s="83">
        <f t="shared" si="82"/>
        <v>0</v>
      </c>
      <c r="O116" s="61"/>
      <c r="P116" s="63"/>
      <c r="Q116" s="84">
        <f t="shared" si="108"/>
        <v>0</v>
      </c>
      <c r="R116" s="85">
        <f t="shared" si="83"/>
        <v>0</v>
      </c>
      <c r="S116" s="86" t="e">
        <f t="shared" si="84"/>
        <v>#DIV/0!</v>
      </c>
      <c r="T116" s="85">
        <f t="shared" si="85"/>
        <v>0</v>
      </c>
      <c r="U116" s="85">
        <f t="shared" si="86"/>
        <v>0</v>
      </c>
      <c r="V116" s="85">
        <f t="shared" si="87"/>
        <v>0</v>
      </c>
      <c r="W116" s="85">
        <f t="shared" si="88"/>
        <v>0</v>
      </c>
      <c r="X116" s="85">
        <f t="shared" si="89"/>
        <v>0</v>
      </c>
      <c r="Y116" s="85">
        <f t="shared" si="90"/>
        <v>0</v>
      </c>
      <c r="Z116" s="85">
        <f t="shared" si="91"/>
        <v>0</v>
      </c>
      <c r="AA116" s="87">
        <f t="shared" si="92"/>
        <v>0</v>
      </c>
      <c r="AB116" s="84">
        <f t="shared" si="93"/>
        <v>0</v>
      </c>
      <c r="AC116" s="85">
        <f t="shared" si="94"/>
        <v>0</v>
      </c>
      <c r="AD116" s="89" t="e">
        <f t="shared" si="95"/>
        <v>#DIV/0!</v>
      </c>
      <c r="AE116" s="90"/>
      <c r="AF116" s="91"/>
      <c r="AG116" s="90"/>
      <c r="AH116" s="91"/>
      <c r="AI116" s="90"/>
      <c r="AJ116" s="90"/>
      <c r="AK116" s="93"/>
      <c r="AL116" s="84">
        <f t="shared" si="96"/>
        <v>0</v>
      </c>
      <c r="AM116" s="85">
        <f t="shared" si="97"/>
        <v>0</v>
      </c>
      <c r="AN116" s="89" t="e">
        <f t="shared" si="98"/>
        <v>#DIV/0!</v>
      </c>
      <c r="AO116" s="90"/>
      <c r="AP116" s="91"/>
      <c r="AQ116" s="90"/>
      <c r="AR116" s="91"/>
      <c r="AS116" s="90"/>
      <c r="AT116" s="90"/>
      <c r="AU116" s="93"/>
      <c r="AV116" s="84">
        <f t="shared" si="99"/>
        <v>0</v>
      </c>
      <c r="AW116" s="85">
        <f t="shared" si="100"/>
        <v>0</v>
      </c>
      <c r="AX116" s="89" t="e">
        <f t="shared" si="101"/>
        <v>#DIV/0!</v>
      </c>
      <c r="AY116" s="76"/>
      <c r="AZ116" s="77"/>
      <c r="BA116" s="76"/>
      <c r="BB116" s="77"/>
      <c r="BC116" s="76"/>
      <c r="BD116" s="78"/>
      <c r="BE116" s="79"/>
      <c r="BF116" s="84">
        <f t="shared" si="102"/>
        <v>0</v>
      </c>
      <c r="BG116" s="85">
        <f t="shared" si="103"/>
        <v>0</v>
      </c>
      <c r="BH116" s="89" t="e">
        <f t="shared" si="104"/>
        <v>#DIV/0!</v>
      </c>
      <c r="BI116" s="76"/>
      <c r="BJ116" s="77"/>
      <c r="BK116" s="76"/>
      <c r="BL116" s="77"/>
      <c r="BM116" s="76"/>
      <c r="BN116" s="78"/>
      <c r="BO116" s="79"/>
      <c r="BP116" s="84">
        <f t="shared" si="105"/>
        <v>0</v>
      </c>
      <c r="BQ116" s="85">
        <f t="shared" si="106"/>
        <v>0</v>
      </c>
      <c r="BR116" s="89" t="e">
        <f t="shared" si="107"/>
        <v>#DIV/0!</v>
      </c>
      <c r="BS116" s="76"/>
      <c r="BT116" s="77"/>
      <c r="BU116" s="76"/>
      <c r="BV116" s="77"/>
      <c r="BW116" s="76"/>
      <c r="BX116" s="78"/>
      <c r="BY116" s="79"/>
      <c r="BZ116" s="81" t="str">
        <f>IF(Q116&lt;&gt;'Характеристика мероприятий'!K114,"Стоимость мероприятия не соответствует НМЦК","")</f>
        <v/>
      </c>
      <c r="CA116" s="82" t="str">
        <f>IFERROR(IF((VLOOKUP($B$2,справочники!N109:S198,2,FALSE()))&lt;AD116,"Нарушен ПУС 2026 г."," "),"")</f>
        <v/>
      </c>
      <c r="CB116" s="82" t="str">
        <f>IFERROR(IF((VLOOKUP($B$2,справочники!N109:S198,3,FALSE()))&lt;AN116,"Нарушен ПУС 2027 г.",""),"")</f>
        <v/>
      </c>
      <c r="CC116" s="82" t="str">
        <f>IFERROR(IF((VLOOKUP($B$2,справочники!N109:S198,4,FALSE()))&lt;AX116,"Нарушен ПУС 2028 г.",""),"")</f>
        <v/>
      </c>
      <c r="CD116" s="82" t="str">
        <f>IFERROR(IF((VLOOKUP($B$2,справочники!N109:S198,5,FALSE()))&lt;BH116,"Нарушен ПУС 2029 г.",""),"")</f>
        <v/>
      </c>
      <c r="CE116" s="82" t="str">
        <f>IFERROR(IF((VLOOKUP($B$2,справочники!N109:S198,6,FALSE()))&lt;BR116,"Нарушен ПУС 2030 г.",""),"")</f>
        <v/>
      </c>
    </row>
    <row r="117" spans="1:83" ht="54" customHeight="1">
      <c r="A117" s="102">
        <v>109</v>
      </c>
      <c r="B117" s="61"/>
      <c r="C117" s="104"/>
      <c r="D117" s="61"/>
      <c r="E117" s="63"/>
      <c r="F117" s="64"/>
      <c r="G117" s="61"/>
      <c r="H117" s="61"/>
      <c r="I117" s="65"/>
      <c r="J117" s="61"/>
      <c r="K117" s="61"/>
      <c r="L117" s="61"/>
      <c r="M117" s="61"/>
      <c r="N117" s="83">
        <f t="shared" si="82"/>
        <v>0</v>
      </c>
      <c r="O117" s="61"/>
      <c r="P117" s="63"/>
      <c r="Q117" s="84">
        <f t="shared" si="108"/>
        <v>0</v>
      </c>
      <c r="R117" s="85">
        <f t="shared" si="83"/>
        <v>0</v>
      </c>
      <c r="S117" s="86" t="e">
        <f t="shared" si="84"/>
        <v>#DIV/0!</v>
      </c>
      <c r="T117" s="85">
        <f t="shared" si="85"/>
        <v>0</v>
      </c>
      <c r="U117" s="85">
        <f t="shared" si="86"/>
        <v>0</v>
      </c>
      <c r="V117" s="85">
        <f t="shared" si="87"/>
        <v>0</v>
      </c>
      <c r="W117" s="85">
        <f t="shared" si="88"/>
        <v>0</v>
      </c>
      <c r="X117" s="85">
        <f t="shared" si="89"/>
        <v>0</v>
      </c>
      <c r="Y117" s="85">
        <f t="shared" si="90"/>
        <v>0</v>
      </c>
      <c r="Z117" s="85">
        <f t="shared" si="91"/>
        <v>0</v>
      </c>
      <c r="AA117" s="87">
        <f t="shared" si="92"/>
        <v>0</v>
      </c>
      <c r="AB117" s="84">
        <f t="shared" si="93"/>
        <v>0</v>
      </c>
      <c r="AC117" s="85">
        <f t="shared" si="94"/>
        <v>0</v>
      </c>
      <c r="AD117" s="89" t="e">
        <f t="shared" si="95"/>
        <v>#DIV/0!</v>
      </c>
      <c r="AE117" s="90"/>
      <c r="AF117" s="91"/>
      <c r="AG117" s="90"/>
      <c r="AH117" s="91"/>
      <c r="AI117" s="90"/>
      <c r="AJ117" s="90"/>
      <c r="AK117" s="93"/>
      <c r="AL117" s="84">
        <f t="shared" si="96"/>
        <v>0</v>
      </c>
      <c r="AM117" s="85">
        <f t="shared" si="97"/>
        <v>0</v>
      </c>
      <c r="AN117" s="89" t="e">
        <f t="shared" si="98"/>
        <v>#DIV/0!</v>
      </c>
      <c r="AO117" s="90"/>
      <c r="AP117" s="91"/>
      <c r="AQ117" s="90"/>
      <c r="AR117" s="91"/>
      <c r="AS117" s="90"/>
      <c r="AT117" s="90"/>
      <c r="AU117" s="93"/>
      <c r="AV117" s="84">
        <f t="shared" si="99"/>
        <v>0</v>
      </c>
      <c r="AW117" s="85">
        <f t="shared" si="100"/>
        <v>0</v>
      </c>
      <c r="AX117" s="89" t="e">
        <f t="shared" si="101"/>
        <v>#DIV/0!</v>
      </c>
      <c r="AY117" s="76"/>
      <c r="AZ117" s="77"/>
      <c r="BA117" s="76"/>
      <c r="BB117" s="77"/>
      <c r="BC117" s="76"/>
      <c r="BD117" s="78"/>
      <c r="BE117" s="79"/>
      <c r="BF117" s="84">
        <f t="shared" si="102"/>
        <v>0</v>
      </c>
      <c r="BG117" s="85">
        <f t="shared" si="103"/>
        <v>0</v>
      </c>
      <c r="BH117" s="89" t="e">
        <f t="shared" si="104"/>
        <v>#DIV/0!</v>
      </c>
      <c r="BI117" s="76"/>
      <c r="BJ117" s="77"/>
      <c r="BK117" s="76"/>
      <c r="BL117" s="77"/>
      <c r="BM117" s="76"/>
      <c r="BN117" s="78"/>
      <c r="BO117" s="79"/>
      <c r="BP117" s="84">
        <f t="shared" si="105"/>
        <v>0</v>
      </c>
      <c r="BQ117" s="85">
        <f t="shared" si="106"/>
        <v>0</v>
      </c>
      <c r="BR117" s="89" t="e">
        <f t="shared" si="107"/>
        <v>#DIV/0!</v>
      </c>
      <c r="BS117" s="76"/>
      <c r="BT117" s="77"/>
      <c r="BU117" s="76"/>
      <c r="BV117" s="77"/>
      <c r="BW117" s="76"/>
      <c r="BX117" s="78"/>
      <c r="BY117" s="79"/>
      <c r="BZ117" s="81" t="str">
        <f>IF(Q117&lt;&gt;'Характеристика мероприятий'!K115,"Стоимость мероприятия не соответствует НМЦК","")</f>
        <v/>
      </c>
      <c r="CA117" s="82" t="str">
        <f>IFERROR(IF((VLOOKUP($B$2,справочники!N110:S199,2,FALSE()))&lt;AD117,"Нарушен ПУС 2026 г."," "),"")</f>
        <v/>
      </c>
      <c r="CB117" s="82" t="str">
        <f>IFERROR(IF((VLOOKUP($B$2,справочники!N110:S199,3,FALSE()))&lt;AN117,"Нарушен ПУС 2027 г.",""),"")</f>
        <v/>
      </c>
      <c r="CC117" s="82" t="str">
        <f>IFERROR(IF((VLOOKUP($B$2,справочники!N110:S199,4,FALSE()))&lt;AX117,"Нарушен ПУС 2028 г.",""),"")</f>
        <v/>
      </c>
      <c r="CD117" s="82" t="str">
        <f>IFERROR(IF((VLOOKUP($B$2,справочники!N110:S199,5,FALSE()))&lt;BH117,"Нарушен ПУС 2029 г.",""),"")</f>
        <v/>
      </c>
      <c r="CE117" s="82" t="str">
        <f>IFERROR(IF((VLOOKUP($B$2,справочники!N110:S199,6,FALSE()))&lt;BR117,"Нарушен ПУС 2030 г.",""),"")</f>
        <v/>
      </c>
    </row>
    <row r="118" spans="1:83" ht="54" customHeight="1">
      <c r="A118" s="102">
        <v>110</v>
      </c>
      <c r="B118" s="61"/>
      <c r="C118" s="104"/>
      <c r="D118" s="61"/>
      <c r="E118" s="63"/>
      <c r="F118" s="64"/>
      <c r="G118" s="61"/>
      <c r="H118" s="61"/>
      <c r="I118" s="65"/>
      <c r="J118" s="61"/>
      <c r="K118" s="61"/>
      <c r="L118" s="61"/>
      <c r="M118" s="61"/>
      <c r="N118" s="83">
        <f t="shared" si="82"/>
        <v>0</v>
      </c>
      <c r="O118" s="61"/>
      <c r="P118" s="63"/>
      <c r="Q118" s="84">
        <f t="shared" si="108"/>
        <v>0</v>
      </c>
      <c r="R118" s="85">
        <f t="shared" si="83"/>
        <v>0</v>
      </c>
      <c r="S118" s="86" t="e">
        <f t="shared" si="84"/>
        <v>#DIV/0!</v>
      </c>
      <c r="T118" s="85">
        <f t="shared" si="85"/>
        <v>0</v>
      </c>
      <c r="U118" s="85">
        <f t="shared" si="86"/>
        <v>0</v>
      </c>
      <c r="V118" s="85">
        <f t="shared" si="87"/>
        <v>0</v>
      </c>
      <c r="W118" s="85">
        <f t="shared" si="88"/>
        <v>0</v>
      </c>
      <c r="X118" s="85">
        <f t="shared" si="89"/>
        <v>0</v>
      </c>
      <c r="Y118" s="85">
        <f t="shared" si="90"/>
        <v>0</v>
      </c>
      <c r="Z118" s="85">
        <f t="shared" si="91"/>
        <v>0</v>
      </c>
      <c r="AA118" s="87">
        <f t="shared" si="92"/>
        <v>0</v>
      </c>
      <c r="AB118" s="84">
        <f t="shared" si="93"/>
        <v>0</v>
      </c>
      <c r="AC118" s="85">
        <f t="shared" si="94"/>
        <v>0</v>
      </c>
      <c r="AD118" s="89" t="e">
        <f t="shared" si="95"/>
        <v>#DIV/0!</v>
      </c>
      <c r="AE118" s="90"/>
      <c r="AF118" s="91"/>
      <c r="AG118" s="90"/>
      <c r="AH118" s="91"/>
      <c r="AI118" s="90"/>
      <c r="AJ118" s="90"/>
      <c r="AK118" s="93"/>
      <c r="AL118" s="84">
        <f t="shared" si="96"/>
        <v>0</v>
      </c>
      <c r="AM118" s="85">
        <f t="shared" si="97"/>
        <v>0</v>
      </c>
      <c r="AN118" s="89" t="e">
        <f t="shared" si="98"/>
        <v>#DIV/0!</v>
      </c>
      <c r="AO118" s="90"/>
      <c r="AP118" s="91"/>
      <c r="AQ118" s="90"/>
      <c r="AR118" s="91"/>
      <c r="AS118" s="90"/>
      <c r="AT118" s="90"/>
      <c r="AU118" s="93"/>
      <c r="AV118" s="84">
        <f t="shared" si="99"/>
        <v>0</v>
      </c>
      <c r="AW118" s="85">
        <f t="shared" si="100"/>
        <v>0</v>
      </c>
      <c r="AX118" s="89" t="e">
        <f t="shared" si="101"/>
        <v>#DIV/0!</v>
      </c>
      <c r="AY118" s="76"/>
      <c r="AZ118" s="77"/>
      <c r="BA118" s="76"/>
      <c r="BB118" s="77"/>
      <c r="BC118" s="76"/>
      <c r="BD118" s="78"/>
      <c r="BE118" s="79"/>
      <c r="BF118" s="84">
        <f t="shared" si="102"/>
        <v>0</v>
      </c>
      <c r="BG118" s="85">
        <f t="shared" si="103"/>
        <v>0</v>
      </c>
      <c r="BH118" s="89" t="e">
        <f t="shared" si="104"/>
        <v>#DIV/0!</v>
      </c>
      <c r="BI118" s="76"/>
      <c r="BJ118" s="77"/>
      <c r="BK118" s="76"/>
      <c r="BL118" s="77"/>
      <c r="BM118" s="76"/>
      <c r="BN118" s="78"/>
      <c r="BO118" s="79"/>
      <c r="BP118" s="84">
        <f t="shared" si="105"/>
        <v>0</v>
      </c>
      <c r="BQ118" s="85">
        <f t="shared" si="106"/>
        <v>0</v>
      </c>
      <c r="BR118" s="89" t="e">
        <f t="shared" si="107"/>
        <v>#DIV/0!</v>
      </c>
      <c r="BS118" s="76"/>
      <c r="BT118" s="77"/>
      <c r="BU118" s="76"/>
      <c r="BV118" s="77"/>
      <c r="BW118" s="76"/>
      <c r="BX118" s="78"/>
      <c r="BY118" s="79"/>
      <c r="BZ118" s="81" t="str">
        <f>IF(Q118&lt;&gt;'Характеристика мероприятий'!K116,"Стоимость мероприятия не соответствует НМЦК","")</f>
        <v/>
      </c>
      <c r="CA118" s="82" t="str">
        <f>IFERROR(IF((VLOOKUP($B$2,справочники!N111:S200,2,FALSE()))&lt;AD118,"Нарушен ПУС 2026 г."," "),"")</f>
        <v/>
      </c>
      <c r="CB118" s="82" t="str">
        <f>IFERROR(IF((VLOOKUP($B$2,справочники!N111:S200,3,FALSE()))&lt;AN118,"Нарушен ПУС 2027 г.",""),"")</f>
        <v/>
      </c>
      <c r="CC118" s="82" t="str">
        <f>IFERROR(IF((VLOOKUP($B$2,справочники!N111:S200,4,FALSE()))&lt;AX118,"Нарушен ПУС 2028 г.",""),"")</f>
        <v/>
      </c>
      <c r="CD118" s="82" t="str">
        <f>IFERROR(IF((VLOOKUP($B$2,справочники!N111:S200,5,FALSE()))&lt;BH118,"Нарушен ПУС 2029 г.",""),"")</f>
        <v/>
      </c>
      <c r="CE118" s="82" t="str">
        <f>IFERROR(IF((VLOOKUP($B$2,справочники!N111:S200,6,FALSE()))&lt;BR118,"Нарушен ПУС 2030 г.",""),"")</f>
        <v/>
      </c>
    </row>
    <row r="119" spans="1:83" ht="54" customHeight="1">
      <c r="A119" s="102">
        <v>111</v>
      </c>
      <c r="B119" s="61"/>
      <c r="C119" s="104"/>
      <c r="D119" s="61"/>
      <c r="E119" s="63"/>
      <c r="F119" s="64"/>
      <c r="G119" s="61"/>
      <c r="H119" s="61"/>
      <c r="I119" s="65"/>
      <c r="J119" s="61"/>
      <c r="K119" s="61"/>
      <c r="L119" s="61"/>
      <c r="M119" s="61"/>
      <c r="N119" s="83">
        <f t="shared" si="82"/>
        <v>0</v>
      </c>
      <c r="O119" s="61"/>
      <c r="P119" s="63"/>
      <c r="Q119" s="84">
        <f t="shared" si="108"/>
        <v>0</v>
      </c>
      <c r="R119" s="85">
        <f t="shared" si="83"/>
        <v>0</v>
      </c>
      <c r="S119" s="86" t="e">
        <f t="shared" si="84"/>
        <v>#DIV/0!</v>
      </c>
      <c r="T119" s="85">
        <f t="shared" si="85"/>
        <v>0</v>
      </c>
      <c r="U119" s="85">
        <f t="shared" si="86"/>
        <v>0</v>
      </c>
      <c r="V119" s="85">
        <f t="shared" si="87"/>
        <v>0</v>
      </c>
      <c r="W119" s="85">
        <f t="shared" si="88"/>
        <v>0</v>
      </c>
      <c r="X119" s="85">
        <f t="shared" si="89"/>
        <v>0</v>
      </c>
      <c r="Y119" s="85">
        <f t="shared" si="90"/>
        <v>0</v>
      </c>
      <c r="Z119" s="85">
        <f t="shared" si="91"/>
        <v>0</v>
      </c>
      <c r="AA119" s="87">
        <f t="shared" si="92"/>
        <v>0</v>
      </c>
      <c r="AB119" s="84">
        <f t="shared" si="93"/>
        <v>0</v>
      </c>
      <c r="AC119" s="85">
        <f t="shared" si="94"/>
        <v>0</v>
      </c>
      <c r="AD119" s="89" t="e">
        <f t="shared" si="95"/>
        <v>#DIV/0!</v>
      </c>
      <c r="AE119" s="90"/>
      <c r="AF119" s="91"/>
      <c r="AG119" s="90"/>
      <c r="AH119" s="91"/>
      <c r="AI119" s="90"/>
      <c r="AJ119" s="90"/>
      <c r="AK119" s="93"/>
      <c r="AL119" s="84">
        <f t="shared" si="96"/>
        <v>0</v>
      </c>
      <c r="AM119" s="85">
        <f t="shared" si="97"/>
        <v>0</v>
      </c>
      <c r="AN119" s="89" t="e">
        <f t="shared" si="98"/>
        <v>#DIV/0!</v>
      </c>
      <c r="AO119" s="90"/>
      <c r="AP119" s="91"/>
      <c r="AQ119" s="90"/>
      <c r="AR119" s="91"/>
      <c r="AS119" s="90"/>
      <c r="AT119" s="90"/>
      <c r="AU119" s="93"/>
      <c r="AV119" s="84">
        <f t="shared" si="99"/>
        <v>0</v>
      </c>
      <c r="AW119" s="85">
        <f t="shared" si="100"/>
        <v>0</v>
      </c>
      <c r="AX119" s="89" t="e">
        <f t="shared" si="101"/>
        <v>#DIV/0!</v>
      </c>
      <c r="AY119" s="76"/>
      <c r="AZ119" s="77"/>
      <c r="BA119" s="76"/>
      <c r="BB119" s="77"/>
      <c r="BC119" s="76"/>
      <c r="BD119" s="78"/>
      <c r="BE119" s="79"/>
      <c r="BF119" s="84">
        <f t="shared" si="102"/>
        <v>0</v>
      </c>
      <c r="BG119" s="85">
        <f t="shared" si="103"/>
        <v>0</v>
      </c>
      <c r="BH119" s="89" t="e">
        <f t="shared" si="104"/>
        <v>#DIV/0!</v>
      </c>
      <c r="BI119" s="76"/>
      <c r="BJ119" s="77"/>
      <c r="BK119" s="76"/>
      <c r="BL119" s="77"/>
      <c r="BM119" s="76"/>
      <c r="BN119" s="78"/>
      <c r="BO119" s="79"/>
      <c r="BP119" s="84">
        <f t="shared" si="105"/>
        <v>0</v>
      </c>
      <c r="BQ119" s="85">
        <f t="shared" si="106"/>
        <v>0</v>
      </c>
      <c r="BR119" s="89" t="e">
        <f t="shared" si="107"/>
        <v>#DIV/0!</v>
      </c>
      <c r="BS119" s="76"/>
      <c r="BT119" s="77"/>
      <c r="BU119" s="76"/>
      <c r="BV119" s="77"/>
      <c r="BW119" s="76"/>
      <c r="BX119" s="78"/>
      <c r="BY119" s="79"/>
      <c r="BZ119" s="81" t="str">
        <f>IF(Q119&lt;&gt;'Характеристика мероприятий'!K117,"Стоимость мероприятия не соответствует НМЦК","")</f>
        <v/>
      </c>
      <c r="CA119" s="82" t="str">
        <f>IFERROR(IF((VLOOKUP($B$2,справочники!N112:S201,2,FALSE()))&lt;AD119,"Нарушен ПУС 2026 г."," "),"")</f>
        <v/>
      </c>
      <c r="CB119" s="82" t="str">
        <f>IFERROR(IF((VLOOKUP($B$2,справочники!N112:S201,3,FALSE()))&lt;AN119,"Нарушен ПУС 2027 г.",""),"")</f>
        <v/>
      </c>
      <c r="CC119" s="82" t="str">
        <f>IFERROR(IF((VLOOKUP($B$2,справочники!N112:S201,4,FALSE()))&lt;AX119,"Нарушен ПУС 2028 г.",""),"")</f>
        <v/>
      </c>
      <c r="CD119" s="82" t="str">
        <f>IFERROR(IF((VLOOKUP($B$2,справочники!N112:S201,5,FALSE()))&lt;BH119,"Нарушен ПУС 2029 г.",""),"")</f>
        <v/>
      </c>
      <c r="CE119" s="82" t="str">
        <f>IFERROR(IF((VLOOKUP($B$2,справочники!N112:S201,6,FALSE()))&lt;BR119,"Нарушен ПУС 2030 г.",""),"")</f>
        <v/>
      </c>
    </row>
    <row r="120" spans="1:83" ht="54" customHeight="1">
      <c r="A120" s="102">
        <v>112</v>
      </c>
      <c r="B120" s="61"/>
      <c r="C120" s="104"/>
      <c r="D120" s="61"/>
      <c r="E120" s="63"/>
      <c r="F120" s="64"/>
      <c r="G120" s="61"/>
      <c r="H120" s="61"/>
      <c r="I120" s="65"/>
      <c r="J120" s="61"/>
      <c r="K120" s="61"/>
      <c r="L120" s="61"/>
      <c r="M120" s="61"/>
      <c r="N120" s="83">
        <f t="shared" si="82"/>
        <v>0</v>
      </c>
      <c r="O120" s="61"/>
      <c r="P120" s="63"/>
      <c r="Q120" s="84">
        <f t="shared" si="108"/>
        <v>0</v>
      </c>
      <c r="R120" s="85">
        <f t="shared" si="83"/>
        <v>0</v>
      </c>
      <c r="S120" s="86" t="e">
        <f t="shared" si="84"/>
        <v>#DIV/0!</v>
      </c>
      <c r="T120" s="85">
        <f t="shared" si="85"/>
        <v>0</v>
      </c>
      <c r="U120" s="85">
        <f t="shared" si="86"/>
        <v>0</v>
      </c>
      <c r="V120" s="85">
        <f t="shared" si="87"/>
        <v>0</v>
      </c>
      <c r="W120" s="85">
        <f t="shared" si="88"/>
        <v>0</v>
      </c>
      <c r="X120" s="85">
        <f t="shared" si="89"/>
        <v>0</v>
      </c>
      <c r="Y120" s="85">
        <f t="shared" si="90"/>
        <v>0</v>
      </c>
      <c r="Z120" s="85">
        <f t="shared" si="91"/>
        <v>0</v>
      </c>
      <c r="AA120" s="87">
        <f t="shared" si="92"/>
        <v>0</v>
      </c>
      <c r="AB120" s="84">
        <f t="shared" si="93"/>
        <v>0</v>
      </c>
      <c r="AC120" s="85">
        <f t="shared" si="94"/>
        <v>0</v>
      </c>
      <c r="AD120" s="89" t="e">
        <f t="shared" si="95"/>
        <v>#DIV/0!</v>
      </c>
      <c r="AE120" s="90"/>
      <c r="AF120" s="91"/>
      <c r="AG120" s="90"/>
      <c r="AH120" s="91"/>
      <c r="AI120" s="90"/>
      <c r="AJ120" s="90"/>
      <c r="AK120" s="93"/>
      <c r="AL120" s="84">
        <f t="shared" si="96"/>
        <v>0</v>
      </c>
      <c r="AM120" s="85">
        <f t="shared" si="97"/>
        <v>0</v>
      </c>
      <c r="AN120" s="89" t="e">
        <f t="shared" si="98"/>
        <v>#DIV/0!</v>
      </c>
      <c r="AO120" s="90"/>
      <c r="AP120" s="91"/>
      <c r="AQ120" s="90"/>
      <c r="AR120" s="91"/>
      <c r="AS120" s="90"/>
      <c r="AT120" s="90"/>
      <c r="AU120" s="93"/>
      <c r="AV120" s="84">
        <f t="shared" si="99"/>
        <v>0</v>
      </c>
      <c r="AW120" s="85">
        <f t="shared" si="100"/>
        <v>0</v>
      </c>
      <c r="AX120" s="89" t="e">
        <f t="shared" si="101"/>
        <v>#DIV/0!</v>
      </c>
      <c r="AY120" s="76"/>
      <c r="AZ120" s="77"/>
      <c r="BA120" s="76"/>
      <c r="BB120" s="77"/>
      <c r="BC120" s="76"/>
      <c r="BD120" s="78"/>
      <c r="BE120" s="79"/>
      <c r="BF120" s="84">
        <f t="shared" si="102"/>
        <v>0</v>
      </c>
      <c r="BG120" s="85">
        <f t="shared" si="103"/>
        <v>0</v>
      </c>
      <c r="BH120" s="89" t="e">
        <f t="shared" si="104"/>
        <v>#DIV/0!</v>
      </c>
      <c r="BI120" s="76"/>
      <c r="BJ120" s="77"/>
      <c r="BK120" s="76"/>
      <c r="BL120" s="77"/>
      <c r="BM120" s="76"/>
      <c r="BN120" s="78"/>
      <c r="BO120" s="79"/>
      <c r="BP120" s="84">
        <f t="shared" si="105"/>
        <v>0</v>
      </c>
      <c r="BQ120" s="85">
        <f t="shared" si="106"/>
        <v>0</v>
      </c>
      <c r="BR120" s="89" t="e">
        <f t="shared" si="107"/>
        <v>#DIV/0!</v>
      </c>
      <c r="BS120" s="76"/>
      <c r="BT120" s="77"/>
      <c r="BU120" s="76"/>
      <c r="BV120" s="77"/>
      <c r="BW120" s="76"/>
      <c r="BX120" s="78"/>
      <c r="BY120" s="79"/>
      <c r="BZ120" s="81" t="str">
        <f>IF(Q120&lt;&gt;'Характеристика мероприятий'!K118,"Стоимость мероприятия не соответствует НМЦК","")</f>
        <v/>
      </c>
      <c r="CA120" s="82" t="str">
        <f>IFERROR(IF((VLOOKUP($B$2,справочники!N113:S202,2,FALSE()))&lt;AD120,"Нарушен ПУС 2026 г."," "),"")</f>
        <v/>
      </c>
      <c r="CB120" s="82" t="str">
        <f>IFERROR(IF((VLOOKUP($B$2,справочники!N113:S202,3,FALSE()))&lt;AN120,"Нарушен ПУС 2027 г.",""),"")</f>
        <v/>
      </c>
      <c r="CC120" s="82" t="str">
        <f>IFERROR(IF((VLOOKUP($B$2,справочники!N113:S202,4,FALSE()))&lt;AX120,"Нарушен ПУС 2028 г.",""),"")</f>
        <v/>
      </c>
      <c r="CD120" s="82" t="str">
        <f>IFERROR(IF((VLOOKUP($B$2,справочники!N113:S202,5,FALSE()))&lt;BH120,"Нарушен ПУС 2029 г.",""),"")</f>
        <v/>
      </c>
      <c r="CE120" s="82" t="str">
        <f>IFERROR(IF((VLOOKUP($B$2,справочники!N113:S202,6,FALSE()))&lt;BR120,"Нарушен ПУС 2030 г.",""),"")</f>
        <v/>
      </c>
    </row>
    <row r="121" spans="1:83" ht="54" customHeight="1">
      <c r="A121" s="102">
        <v>113</v>
      </c>
      <c r="B121" s="61"/>
      <c r="C121" s="104"/>
      <c r="D121" s="61"/>
      <c r="E121" s="63"/>
      <c r="F121" s="64"/>
      <c r="G121" s="61"/>
      <c r="H121" s="61"/>
      <c r="I121" s="65"/>
      <c r="J121" s="61"/>
      <c r="K121" s="61"/>
      <c r="L121" s="61"/>
      <c r="M121" s="61"/>
      <c r="N121" s="83">
        <f t="shared" si="82"/>
        <v>0</v>
      </c>
      <c r="O121" s="61"/>
      <c r="P121" s="63"/>
      <c r="Q121" s="84">
        <f t="shared" si="108"/>
        <v>0</v>
      </c>
      <c r="R121" s="85">
        <f t="shared" si="83"/>
        <v>0</v>
      </c>
      <c r="S121" s="86" t="e">
        <f t="shared" si="84"/>
        <v>#DIV/0!</v>
      </c>
      <c r="T121" s="85">
        <f t="shared" si="85"/>
        <v>0</v>
      </c>
      <c r="U121" s="85">
        <f t="shared" si="86"/>
        <v>0</v>
      </c>
      <c r="V121" s="85">
        <f t="shared" si="87"/>
        <v>0</v>
      </c>
      <c r="W121" s="85">
        <f t="shared" si="88"/>
        <v>0</v>
      </c>
      <c r="X121" s="85">
        <f t="shared" si="89"/>
        <v>0</v>
      </c>
      <c r="Y121" s="85">
        <f t="shared" si="90"/>
        <v>0</v>
      </c>
      <c r="Z121" s="85">
        <f t="shared" si="91"/>
        <v>0</v>
      </c>
      <c r="AA121" s="87">
        <f t="shared" si="92"/>
        <v>0</v>
      </c>
      <c r="AB121" s="84">
        <f t="shared" si="93"/>
        <v>0</v>
      </c>
      <c r="AC121" s="85">
        <f t="shared" si="94"/>
        <v>0</v>
      </c>
      <c r="AD121" s="89" t="e">
        <f t="shared" si="95"/>
        <v>#DIV/0!</v>
      </c>
      <c r="AE121" s="90"/>
      <c r="AF121" s="91"/>
      <c r="AG121" s="90"/>
      <c r="AH121" s="91"/>
      <c r="AI121" s="90"/>
      <c r="AJ121" s="90"/>
      <c r="AK121" s="93"/>
      <c r="AL121" s="84">
        <f t="shared" si="96"/>
        <v>0</v>
      </c>
      <c r="AM121" s="85">
        <f t="shared" si="97"/>
        <v>0</v>
      </c>
      <c r="AN121" s="89" t="e">
        <f t="shared" si="98"/>
        <v>#DIV/0!</v>
      </c>
      <c r="AO121" s="90"/>
      <c r="AP121" s="91"/>
      <c r="AQ121" s="90"/>
      <c r="AR121" s="91"/>
      <c r="AS121" s="90"/>
      <c r="AT121" s="90"/>
      <c r="AU121" s="93"/>
      <c r="AV121" s="84">
        <f t="shared" si="99"/>
        <v>0</v>
      </c>
      <c r="AW121" s="85">
        <f t="shared" si="100"/>
        <v>0</v>
      </c>
      <c r="AX121" s="89" t="e">
        <f t="shared" si="101"/>
        <v>#DIV/0!</v>
      </c>
      <c r="AY121" s="76"/>
      <c r="AZ121" s="77"/>
      <c r="BA121" s="76"/>
      <c r="BB121" s="77"/>
      <c r="BC121" s="76"/>
      <c r="BD121" s="78"/>
      <c r="BE121" s="79"/>
      <c r="BF121" s="84">
        <f t="shared" si="102"/>
        <v>0</v>
      </c>
      <c r="BG121" s="85">
        <f t="shared" si="103"/>
        <v>0</v>
      </c>
      <c r="BH121" s="89" t="e">
        <f t="shared" si="104"/>
        <v>#DIV/0!</v>
      </c>
      <c r="BI121" s="76"/>
      <c r="BJ121" s="77"/>
      <c r="BK121" s="76"/>
      <c r="BL121" s="77"/>
      <c r="BM121" s="76"/>
      <c r="BN121" s="78"/>
      <c r="BO121" s="79"/>
      <c r="BP121" s="84">
        <f t="shared" si="105"/>
        <v>0</v>
      </c>
      <c r="BQ121" s="85">
        <f t="shared" si="106"/>
        <v>0</v>
      </c>
      <c r="BR121" s="89" t="e">
        <f t="shared" si="107"/>
        <v>#DIV/0!</v>
      </c>
      <c r="BS121" s="76"/>
      <c r="BT121" s="77"/>
      <c r="BU121" s="76"/>
      <c r="BV121" s="77"/>
      <c r="BW121" s="76"/>
      <c r="BX121" s="78"/>
      <c r="BY121" s="79"/>
      <c r="BZ121" s="81" t="str">
        <f>IF(Q121&lt;&gt;'Характеристика мероприятий'!K119,"Стоимость мероприятия не соответствует НМЦК","")</f>
        <v/>
      </c>
      <c r="CA121" s="82" t="str">
        <f>IFERROR(IF((VLOOKUP($B$2,справочники!N114:S203,2,FALSE()))&lt;AD121,"Нарушен ПУС 2026 г."," "),"")</f>
        <v/>
      </c>
      <c r="CB121" s="82" t="str">
        <f>IFERROR(IF((VLOOKUP($B$2,справочники!N114:S203,3,FALSE()))&lt;AN121,"Нарушен ПУС 2027 г.",""),"")</f>
        <v/>
      </c>
      <c r="CC121" s="82" t="str">
        <f>IFERROR(IF((VLOOKUP($B$2,справочники!N114:S203,4,FALSE()))&lt;AX121,"Нарушен ПУС 2028 г.",""),"")</f>
        <v/>
      </c>
      <c r="CD121" s="82" t="str">
        <f>IFERROR(IF((VLOOKUP($B$2,справочники!N114:S203,5,FALSE()))&lt;BH121,"Нарушен ПУС 2029 г.",""),"")</f>
        <v/>
      </c>
      <c r="CE121" s="82" t="str">
        <f>IFERROR(IF((VLOOKUP($B$2,справочники!N114:S203,6,FALSE()))&lt;BR121,"Нарушен ПУС 2030 г.",""),"")</f>
        <v/>
      </c>
    </row>
    <row r="122" spans="1:83" ht="54" customHeight="1">
      <c r="A122" s="102">
        <v>114</v>
      </c>
      <c r="B122" s="61"/>
      <c r="C122" s="104"/>
      <c r="D122" s="61"/>
      <c r="E122" s="63"/>
      <c r="F122" s="64"/>
      <c r="G122" s="61"/>
      <c r="H122" s="61"/>
      <c r="I122" s="65"/>
      <c r="J122" s="61"/>
      <c r="K122" s="61"/>
      <c r="L122" s="61"/>
      <c r="M122" s="61"/>
      <c r="N122" s="83">
        <f t="shared" si="82"/>
        <v>0</v>
      </c>
      <c r="O122" s="61"/>
      <c r="P122" s="63"/>
      <c r="Q122" s="84">
        <f t="shared" si="108"/>
        <v>0</v>
      </c>
      <c r="R122" s="85">
        <f t="shared" si="83"/>
        <v>0</v>
      </c>
      <c r="S122" s="86" t="e">
        <f t="shared" si="84"/>
        <v>#DIV/0!</v>
      </c>
      <c r="T122" s="85">
        <f t="shared" si="85"/>
        <v>0</v>
      </c>
      <c r="U122" s="85">
        <f t="shared" si="86"/>
        <v>0</v>
      </c>
      <c r="V122" s="85">
        <f t="shared" si="87"/>
        <v>0</v>
      </c>
      <c r="W122" s="85">
        <f t="shared" si="88"/>
        <v>0</v>
      </c>
      <c r="X122" s="85">
        <f t="shared" si="89"/>
        <v>0</v>
      </c>
      <c r="Y122" s="85">
        <f t="shared" si="90"/>
        <v>0</v>
      </c>
      <c r="Z122" s="85">
        <f t="shared" si="91"/>
        <v>0</v>
      </c>
      <c r="AA122" s="87">
        <f t="shared" si="92"/>
        <v>0</v>
      </c>
      <c r="AB122" s="84">
        <f t="shared" si="93"/>
        <v>0</v>
      </c>
      <c r="AC122" s="85">
        <f t="shared" si="94"/>
        <v>0</v>
      </c>
      <c r="AD122" s="89" t="e">
        <f t="shared" si="95"/>
        <v>#DIV/0!</v>
      </c>
      <c r="AE122" s="90"/>
      <c r="AF122" s="91"/>
      <c r="AG122" s="90"/>
      <c r="AH122" s="91"/>
      <c r="AI122" s="90"/>
      <c r="AJ122" s="90"/>
      <c r="AK122" s="93"/>
      <c r="AL122" s="84">
        <f t="shared" si="96"/>
        <v>0</v>
      </c>
      <c r="AM122" s="85">
        <f t="shared" si="97"/>
        <v>0</v>
      </c>
      <c r="AN122" s="89" t="e">
        <f t="shared" si="98"/>
        <v>#DIV/0!</v>
      </c>
      <c r="AO122" s="90"/>
      <c r="AP122" s="91"/>
      <c r="AQ122" s="90"/>
      <c r="AR122" s="91"/>
      <c r="AS122" s="90"/>
      <c r="AT122" s="90"/>
      <c r="AU122" s="93"/>
      <c r="AV122" s="84">
        <f t="shared" si="99"/>
        <v>0</v>
      </c>
      <c r="AW122" s="85">
        <f t="shared" si="100"/>
        <v>0</v>
      </c>
      <c r="AX122" s="89" t="e">
        <f t="shared" si="101"/>
        <v>#DIV/0!</v>
      </c>
      <c r="AY122" s="76"/>
      <c r="AZ122" s="77"/>
      <c r="BA122" s="76"/>
      <c r="BB122" s="77"/>
      <c r="BC122" s="76"/>
      <c r="BD122" s="78"/>
      <c r="BE122" s="79"/>
      <c r="BF122" s="84">
        <f t="shared" si="102"/>
        <v>0</v>
      </c>
      <c r="BG122" s="85">
        <f t="shared" si="103"/>
        <v>0</v>
      </c>
      <c r="BH122" s="89" t="e">
        <f t="shared" si="104"/>
        <v>#DIV/0!</v>
      </c>
      <c r="BI122" s="76"/>
      <c r="BJ122" s="77"/>
      <c r="BK122" s="76"/>
      <c r="BL122" s="77"/>
      <c r="BM122" s="76"/>
      <c r="BN122" s="78"/>
      <c r="BO122" s="79"/>
      <c r="BP122" s="84">
        <f t="shared" si="105"/>
        <v>0</v>
      </c>
      <c r="BQ122" s="85">
        <f t="shared" si="106"/>
        <v>0</v>
      </c>
      <c r="BR122" s="89" t="e">
        <f t="shared" si="107"/>
        <v>#DIV/0!</v>
      </c>
      <c r="BS122" s="76"/>
      <c r="BT122" s="77"/>
      <c r="BU122" s="76"/>
      <c r="BV122" s="77"/>
      <c r="BW122" s="76"/>
      <c r="BX122" s="78"/>
      <c r="BY122" s="79"/>
      <c r="BZ122" s="81" t="str">
        <f>IF(Q122&lt;&gt;'Характеристика мероприятий'!K120,"Стоимость мероприятия не соответствует НМЦК","")</f>
        <v/>
      </c>
      <c r="CA122" s="82" t="str">
        <f>IFERROR(IF((VLOOKUP($B$2,справочники!N115:S204,2,FALSE()))&lt;AD122,"Нарушен ПУС 2026 г."," "),"")</f>
        <v/>
      </c>
      <c r="CB122" s="82" t="str">
        <f>IFERROR(IF((VLOOKUP($B$2,справочники!N115:S204,3,FALSE()))&lt;AN122,"Нарушен ПУС 2027 г.",""),"")</f>
        <v/>
      </c>
      <c r="CC122" s="82" t="str">
        <f>IFERROR(IF((VLOOKUP($B$2,справочники!N115:S204,4,FALSE()))&lt;AX122,"Нарушен ПУС 2028 г.",""),"")</f>
        <v/>
      </c>
      <c r="CD122" s="82" t="str">
        <f>IFERROR(IF((VLOOKUP($B$2,справочники!N115:S204,5,FALSE()))&lt;BH122,"Нарушен ПУС 2029 г.",""),"")</f>
        <v/>
      </c>
      <c r="CE122" s="82" t="str">
        <f>IFERROR(IF((VLOOKUP($B$2,справочники!N115:S204,6,FALSE()))&lt;BR122,"Нарушен ПУС 2030 г.",""),"")</f>
        <v/>
      </c>
    </row>
    <row r="123" spans="1:83" ht="54" customHeight="1">
      <c r="A123" s="102">
        <v>115</v>
      </c>
      <c r="B123" s="61"/>
      <c r="C123" s="104"/>
      <c r="D123" s="61"/>
      <c r="E123" s="63"/>
      <c r="F123" s="64"/>
      <c r="G123" s="61"/>
      <c r="H123" s="61"/>
      <c r="I123" s="65"/>
      <c r="J123" s="61"/>
      <c r="K123" s="61"/>
      <c r="L123" s="61"/>
      <c r="M123" s="61"/>
      <c r="N123" s="83">
        <f t="shared" si="82"/>
        <v>0</v>
      </c>
      <c r="O123" s="61"/>
      <c r="P123" s="63"/>
      <c r="Q123" s="84">
        <f t="shared" si="108"/>
        <v>0</v>
      </c>
      <c r="R123" s="85">
        <f t="shared" si="83"/>
        <v>0</v>
      </c>
      <c r="S123" s="86" t="e">
        <f t="shared" si="84"/>
        <v>#DIV/0!</v>
      </c>
      <c r="T123" s="85">
        <f t="shared" si="85"/>
        <v>0</v>
      </c>
      <c r="U123" s="85">
        <f t="shared" si="86"/>
        <v>0</v>
      </c>
      <c r="V123" s="85">
        <f t="shared" si="87"/>
        <v>0</v>
      </c>
      <c r="W123" s="85">
        <f t="shared" si="88"/>
        <v>0</v>
      </c>
      <c r="X123" s="85">
        <f t="shared" si="89"/>
        <v>0</v>
      </c>
      <c r="Y123" s="85">
        <f t="shared" si="90"/>
        <v>0</v>
      </c>
      <c r="Z123" s="85">
        <f t="shared" si="91"/>
        <v>0</v>
      </c>
      <c r="AA123" s="87">
        <f t="shared" si="92"/>
        <v>0</v>
      </c>
      <c r="AB123" s="84">
        <f t="shared" si="93"/>
        <v>0</v>
      </c>
      <c r="AC123" s="85">
        <f t="shared" si="94"/>
        <v>0</v>
      </c>
      <c r="AD123" s="89" t="e">
        <f t="shared" si="95"/>
        <v>#DIV/0!</v>
      </c>
      <c r="AE123" s="90"/>
      <c r="AF123" s="91"/>
      <c r="AG123" s="90"/>
      <c r="AH123" s="91"/>
      <c r="AI123" s="90"/>
      <c r="AJ123" s="90"/>
      <c r="AK123" s="93"/>
      <c r="AL123" s="84">
        <f t="shared" si="96"/>
        <v>0</v>
      </c>
      <c r="AM123" s="85">
        <f t="shared" si="97"/>
        <v>0</v>
      </c>
      <c r="AN123" s="89" t="e">
        <f t="shared" si="98"/>
        <v>#DIV/0!</v>
      </c>
      <c r="AO123" s="90"/>
      <c r="AP123" s="91"/>
      <c r="AQ123" s="90"/>
      <c r="AR123" s="91"/>
      <c r="AS123" s="90"/>
      <c r="AT123" s="90"/>
      <c r="AU123" s="93"/>
      <c r="AV123" s="84">
        <f t="shared" si="99"/>
        <v>0</v>
      </c>
      <c r="AW123" s="85">
        <f t="shared" si="100"/>
        <v>0</v>
      </c>
      <c r="AX123" s="89" t="e">
        <f t="shared" si="101"/>
        <v>#DIV/0!</v>
      </c>
      <c r="AY123" s="76"/>
      <c r="AZ123" s="77"/>
      <c r="BA123" s="76"/>
      <c r="BB123" s="77"/>
      <c r="BC123" s="76"/>
      <c r="BD123" s="78"/>
      <c r="BE123" s="79"/>
      <c r="BF123" s="84">
        <f t="shared" si="102"/>
        <v>0</v>
      </c>
      <c r="BG123" s="85">
        <f t="shared" si="103"/>
        <v>0</v>
      </c>
      <c r="BH123" s="89" t="e">
        <f t="shared" si="104"/>
        <v>#DIV/0!</v>
      </c>
      <c r="BI123" s="76"/>
      <c r="BJ123" s="77"/>
      <c r="BK123" s="76"/>
      <c r="BL123" s="77"/>
      <c r="BM123" s="76"/>
      <c r="BN123" s="78"/>
      <c r="BO123" s="79"/>
      <c r="BP123" s="84">
        <f t="shared" si="105"/>
        <v>0</v>
      </c>
      <c r="BQ123" s="85">
        <f t="shared" si="106"/>
        <v>0</v>
      </c>
      <c r="BR123" s="89" t="e">
        <f t="shared" si="107"/>
        <v>#DIV/0!</v>
      </c>
      <c r="BS123" s="76"/>
      <c r="BT123" s="77"/>
      <c r="BU123" s="76"/>
      <c r="BV123" s="77"/>
      <c r="BW123" s="76"/>
      <c r="BX123" s="78"/>
      <c r="BY123" s="79"/>
      <c r="BZ123" s="81" t="str">
        <f>IF(Q123&lt;&gt;'Характеристика мероприятий'!K121,"Стоимость мероприятия не соответствует НМЦК","")</f>
        <v/>
      </c>
      <c r="CA123" s="82" t="str">
        <f>IFERROR(IF((VLOOKUP($B$2,справочники!N116:S205,2,FALSE()))&lt;AD123,"Нарушен ПУС 2026 г."," "),"")</f>
        <v/>
      </c>
      <c r="CB123" s="82" t="str">
        <f>IFERROR(IF((VLOOKUP($B$2,справочники!N116:S205,3,FALSE()))&lt;AN123,"Нарушен ПУС 2027 г.",""),"")</f>
        <v/>
      </c>
      <c r="CC123" s="82" t="str">
        <f>IFERROR(IF((VLOOKUP($B$2,справочники!N116:S205,4,FALSE()))&lt;AX123,"Нарушен ПУС 2028 г.",""),"")</f>
        <v/>
      </c>
      <c r="CD123" s="82" t="str">
        <f>IFERROR(IF((VLOOKUP($B$2,справочники!N116:S205,5,FALSE()))&lt;BH123,"Нарушен ПУС 2029 г.",""),"")</f>
        <v/>
      </c>
      <c r="CE123" s="82" t="str">
        <f>IFERROR(IF((VLOOKUP($B$2,справочники!N116:S205,6,FALSE()))&lt;BR123,"Нарушен ПУС 2030 г.",""),"")</f>
        <v/>
      </c>
    </row>
    <row r="124" spans="1:83" ht="54" customHeight="1">
      <c r="A124" s="102">
        <v>116</v>
      </c>
      <c r="B124" s="61"/>
      <c r="C124" s="104"/>
      <c r="D124" s="61"/>
      <c r="E124" s="63"/>
      <c r="F124" s="64"/>
      <c r="G124" s="61"/>
      <c r="H124" s="61"/>
      <c r="I124" s="65"/>
      <c r="J124" s="61"/>
      <c r="K124" s="61"/>
      <c r="L124" s="61"/>
      <c r="M124" s="61"/>
      <c r="N124" s="83">
        <f t="shared" ref="N124:N159" si="109">U124+Z124</f>
        <v>0</v>
      </c>
      <c r="O124" s="61"/>
      <c r="P124" s="63"/>
      <c r="Q124" s="84">
        <f t="shared" si="108"/>
        <v>0</v>
      </c>
      <c r="R124" s="85">
        <f t="shared" ref="R124:R159" si="110">T124+U124</f>
        <v>0</v>
      </c>
      <c r="S124" s="86" t="e">
        <f t="shared" ref="S124:S155" si="111">R124/(R124+W124+X124)</f>
        <v>#DIV/0!</v>
      </c>
      <c r="T124" s="85">
        <f t="shared" ref="T124:T159" si="112">AE124+AO124+AY124+BI124+BS124</f>
        <v>0</v>
      </c>
      <c r="U124" s="85">
        <f t="shared" ref="U124:U159" si="113">AF124+AP124+AZ124+BJ124+BT124</f>
        <v>0</v>
      </c>
      <c r="V124" s="85">
        <f t="shared" ref="V124:V155" si="114">W124+X124</f>
        <v>0</v>
      </c>
      <c r="W124" s="85">
        <f t="shared" ref="W124:W159" si="115">AG124+AQ124+BA124+BK124+BU124</f>
        <v>0</v>
      </c>
      <c r="X124" s="85">
        <f t="shared" ref="X124:X159" si="116">AH124+AR124+BB124+BL124+BV124</f>
        <v>0</v>
      </c>
      <c r="Y124" s="85">
        <f t="shared" ref="Y124:Y159" si="117">AI124+AS124+BC124+BM124+BW124</f>
        <v>0</v>
      </c>
      <c r="Z124" s="85">
        <f t="shared" ref="Z124:Z159" si="118">AJ124+AT124+BD124+BN124+BX124</f>
        <v>0</v>
      </c>
      <c r="AA124" s="87">
        <f t="shared" ref="AA124:AA159" si="119">AK124+AU124+BE124+BO124+BY124</f>
        <v>0</v>
      </c>
      <c r="AB124" s="84">
        <f t="shared" ref="AB124:AB155" si="120">AC124+AG124+AI124+AJ124+AH124</f>
        <v>0</v>
      </c>
      <c r="AC124" s="85">
        <f t="shared" ref="AC124:AC159" si="121">AE124+AF124</f>
        <v>0</v>
      </c>
      <c r="AD124" s="89" t="e">
        <f t="shared" ref="AD124:AD155" si="122">AC124/(AC124+AG124)</f>
        <v>#DIV/0!</v>
      </c>
      <c r="AE124" s="90"/>
      <c r="AF124" s="91"/>
      <c r="AG124" s="90"/>
      <c r="AH124" s="91"/>
      <c r="AI124" s="90"/>
      <c r="AJ124" s="90"/>
      <c r="AK124" s="93"/>
      <c r="AL124" s="84">
        <f t="shared" ref="AL124:AL155" si="123">AM124+AQ124+AS124+AT124+AR124</f>
        <v>0</v>
      </c>
      <c r="AM124" s="85">
        <f t="shared" ref="AM124:AM159" si="124">AO124+AP124</f>
        <v>0</v>
      </c>
      <c r="AN124" s="89" t="e">
        <f t="shared" ref="AN124:AN155" si="125">AM124/(AM124+AQ124)</f>
        <v>#DIV/0!</v>
      </c>
      <c r="AO124" s="90"/>
      <c r="AP124" s="91"/>
      <c r="AQ124" s="90"/>
      <c r="AR124" s="91"/>
      <c r="AS124" s="90"/>
      <c r="AT124" s="90"/>
      <c r="AU124" s="93"/>
      <c r="AV124" s="84">
        <f t="shared" ref="AV124:AV155" si="126">AW124+BA124+BC124+BD124+BB124</f>
        <v>0</v>
      </c>
      <c r="AW124" s="85">
        <f t="shared" ref="AW124:AW159" si="127">AY124+AZ124</f>
        <v>0</v>
      </c>
      <c r="AX124" s="89" t="e">
        <f t="shared" ref="AX124:AX155" si="128">AW124/(AW124+BA124)</f>
        <v>#DIV/0!</v>
      </c>
      <c r="AY124" s="76"/>
      <c r="AZ124" s="77"/>
      <c r="BA124" s="76"/>
      <c r="BB124" s="77"/>
      <c r="BC124" s="76"/>
      <c r="BD124" s="78"/>
      <c r="BE124" s="79"/>
      <c r="BF124" s="84">
        <f t="shared" ref="BF124:BF155" si="129">BG124+BK124+BM124+BN124+BL124</f>
        <v>0</v>
      </c>
      <c r="BG124" s="85">
        <f t="shared" ref="BG124:BG159" si="130">BI124+BJ124</f>
        <v>0</v>
      </c>
      <c r="BH124" s="89" t="e">
        <f t="shared" ref="BH124:BH155" si="131">BG124/(BG124+BK124)</f>
        <v>#DIV/0!</v>
      </c>
      <c r="BI124" s="76"/>
      <c r="BJ124" s="77"/>
      <c r="BK124" s="76"/>
      <c r="BL124" s="77"/>
      <c r="BM124" s="76"/>
      <c r="BN124" s="78"/>
      <c r="BO124" s="79"/>
      <c r="BP124" s="84">
        <f t="shared" ref="BP124:BP155" si="132">BQ124+BU124+BW124+BX124+BV124</f>
        <v>0</v>
      </c>
      <c r="BQ124" s="85">
        <f t="shared" ref="BQ124:BQ159" si="133">BS124+BT124</f>
        <v>0</v>
      </c>
      <c r="BR124" s="89" t="e">
        <f t="shared" ref="BR124:BR155" si="134">BQ124/(BQ124+BU124)</f>
        <v>#DIV/0!</v>
      </c>
      <c r="BS124" s="76"/>
      <c r="BT124" s="77"/>
      <c r="BU124" s="76"/>
      <c r="BV124" s="77"/>
      <c r="BW124" s="76"/>
      <c r="BX124" s="78"/>
      <c r="BY124" s="79"/>
      <c r="BZ124" s="81" t="str">
        <f>IF(Q124&lt;&gt;'Характеристика мероприятий'!K122,"Стоимость мероприятия не соответствует НМЦК","")</f>
        <v/>
      </c>
      <c r="CA124" s="82" t="str">
        <f>IFERROR(IF((VLOOKUP($B$2,справочники!N117:S206,2,FALSE()))&lt;AD124,"Нарушен ПУС 2026 г."," "),"")</f>
        <v/>
      </c>
      <c r="CB124" s="82" t="str">
        <f>IFERROR(IF((VLOOKUP($B$2,справочники!N117:S206,3,FALSE()))&lt;AN124,"Нарушен ПУС 2027 г.",""),"")</f>
        <v/>
      </c>
      <c r="CC124" s="82" t="str">
        <f>IFERROR(IF((VLOOKUP($B$2,справочники!N117:S206,4,FALSE()))&lt;AX124,"Нарушен ПУС 2028 г.",""),"")</f>
        <v/>
      </c>
      <c r="CD124" s="82" t="str">
        <f>IFERROR(IF((VLOOKUP($B$2,справочники!N117:S206,5,FALSE()))&lt;BH124,"Нарушен ПУС 2029 г.",""),"")</f>
        <v/>
      </c>
      <c r="CE124" s="82" t="str">
        <f>IFERROR(IF((VLOOKUP($B$2,справочники!N117:S206,6,FALSE()))&lt;BR124,"Нарушен ПУС 2030 г.",""),"")</f>
        <v/>
      </c>
    </row>
    <row r="125" spans="1:83" ht="54" customHeight="1">
      <c r="A125" s="102">
        <v>117</v>
      </c>
      <c r="B125" s="61"/>
      <c r="C125" s="104"/>
      <c r="D125" s="61"/>
      <c r="E125" s="63"/>
      <c r="F125" s="64"/>
      <c r="G125" s="61"/>
      <c r="H125" s="61"/>
      <c r="I125" s="65"/>
      <c r="J125" s="61"/>
      <c r="K125" s="61"/>
      <c r="L125" s="61"/>
      <c r="M125" s="61"/>
      <c r="N125" s="83">
        <f t="shared" si="109"/>
        <v>0</v>
      </c>
      <c r="O125" s="61"/>
      <c r="P125" s="63"/>
      <c r="Q125" s="84">
        <f t="shared" si="108"/>
        <v>0</v>
      </c>
      <c r="R125" s="85">
        <f t="shared" si="110"/>
        <v>0</v>
      </c>
      <c r="S125" s="86" t="e">
        <f t="shared" si="111"/>
        <v>#DIV/0!</v>
      </c>
      <c r="T125" s="85">
        <f t="shared" si="112"/>
        <v>0</v>
      </c>
      <c r="U125" s="85">
        <f t="shared" si="113"/>
        <v>0</v>
      </c>
      <c r="V125" s="85">
        <f t="shared" si="114"/>
        <v>0</v>
      </c>
      <c r="W125" s="85">
        <f t="shared" si="115"/>
        <v>0</v>
      </c>
      <c r="X125" s="85">
        <f t="shared" si="116"/>
        <v>0</v>
      </c>
      <c r="Y125" s="85">
        <f t="shared" si="117"/>
        <v>0</v>
      </c>
      <c r="Z125" s="85">
        <f t="shared" si="118"/>
        <v>0</v>
      </c>
      <c r="AA125" s="87">
        <f t="shared" si="119"/>
        <v>0</v>
      </c>
      <c r="AB125" s="84">
        <f t="shared" si="120"/>
        <v>0</v>
      </c>
      <c r="AC125" s="85">
        <f t="shared" si="121"/>
        <v>0</v>
      </c>
      <c r="AD125" s="89" t="e">
        <f t="shared" si="122"/>
        <v>#DIV/0!</v>
      </c>
      <c r="AE125" s="90"/>
      <c r="AF125" s="91"/>
      <c r="AG125" s="90"/>
      <c r="AH125" s="91"/>
      <c r="AI125" s="90"/>
      <c r="AJ125" s="90"/>
      <c r="AK125" s="93"/>
      <c r="AL125" s="84">
        <f t="shared" si="123"/>
        <v>0</v>
      </c>
      <c r="AM125" s="85">
        <f t="shared" si="124"/>
        <v>0</v>
      </c>
      <c r="AN125" s="89" t="e">
        <f t="shared" si="125"/>
        <v>#DIV/0!</v>
      </c>
      <c r="AO125" s="90"/>
      <c r="AP125" s="91"/>
      <c r="AQ125" s="90"/>
      <c r="AR125" s="91"/>
      <c r="AS125" s="90"/>
      <c r="AT125" s="90"/>
      <c r="AU125" s="93"/>
      <c r="AV125" s="84">
        <f t="shared" si="126"/>
        <v>0</v>
      </c>
      <c r="AW125" s="85">
        <f t="shared" si="127"/>
        <v>0</v>
      </c>
      <c r="AX125" s="89" t="e">
        <f t="shared" si="128"/>
        <v>#DIV/0!</v>
      </c>
      <c r="AY125" s="76"/>
      <c r="AZ125" s="77"/>
      <c r="BA125" s="76"/>
      <c r="BB125" s="77"/>
      <c r="BC125" s="76"/>
      <c r="BD125" s="78"/>
      <c r="BE125" s="79"/>
      <c r="BF125" s="84">
        <f t="shared" si="129"/>
        <v>0</v>
      </c>
      <c r="BG125" s="85">
        <f t="shared" si="130"/>
        <v>0</v>
      </c>
      <c r="BH125" s="89" t="e">
        <f t="shared" si="131"/>
        <v>#DIV/0!</v>
      </c>
      <c r="BI125" s="76"/>
      <c r="BJ125" s="77"/>
      <c r="BK125" s="76"/>
      <c r="BL125" s="77"/>
      <c r="BM125" s="76"/>
      <c r="BN125" s="78"/>
      <c r="BO125" s="79"/>
      <c r="BP125" s="84">
        <f t="shared" si="132"/>
        <v>0</v>
      </c>
      <c r="BQ125" s="85">
        <f t="shared" si="133"/>
        <v>0</v>
      </c>
      <c r="BR125" s="89" t="e">
        <f t="shared" si="134"/>
        <v>#DIV/0!</v>
      </c>
      <c r="BS125" s="76"/>
      <c r="BT125" s="77"/>
      <c r="BU125" s="76"/>
      <c r="BV125" s="77"/>
      <c r="BW125" s="76"/>
      <c r="BX125" s="78"/>
      <c r="BY125" s="79"/>
      <c r="BZ125" s="81" t="str">
        <f>IF(Q125&lt;&gt;'Характеристика мероприятий'!K123,"Стоимость мероприятия не соответствует НМЦК","")</f>
        <v/>
      </c>
      <c r="CA125" s="82" t="str">
        <f>IFERROR(IF((VLOOKUP($B$2,справочники!N118:S207,2,FALSE()))&lt;AD125,"Нарушен ПУС 2026 г."," "),"")</f>
        <v/>
      </c>
      <c r="CB125" s="82" t="str">
        <f>IFERROR(IF((VLOOKUP($B$2,справочники!N118:S207,3,FALSE()))&lt;AN125,"Нарушен ПУС 2027 г.",""),"")</f>
        <v/>
      </c>
      <c r="CC125" s="82" t="str">
        <f>IFERROR(IF((VLOOKUP($B$2,справочники!N118:S207,4,FALSE()))&lt;AX125,"Нарушен ПУС 2028 г.",""),"")</f>
        <v/>
      </c>
      <c r="CD125" s="82" t="str">
        <f>IFERROR(IF((VLOOKUP($B$2,справочники!N118:S207,5,FALSE()))&lt;BH125,"Нарушен ПУС 2029 г.",""),"")</f>
        <v/>
      </c>
      <c r="CE125" s="82" t="str">
        <f>IFERROR(IF((VLOOKUP($B$2,справочники!N118:S207,6,FALSE()))&lt;BR125,"Нарушен ПУС 2030 г.",""),"")</f>
        <v/>
      </c>
    </row>
    <row r="126" spans="1:83" ht="54" customHeight="1">
      <c r="A126" s="102">
        <v>118</v>
      </c>
      <c r="B126" s="61"/>
      <c r="C126" s="104"/>
      <c r="D126" s="61"/>
      <c r="E126" s="63"/>
      <c r="F126" s="64"/>
      <c r="G126" s="61"/>
      <c r="H126" s="61"/>
      <c r="I126" s="65"/>
      <c r="J126" s="61"/>
      <c r="K126" s="61"/>
      <c r="L126" s="61"/>
      <c r="M126" s="61"/>
      <c r="N126" s="83">
        <f t="shared" si="109"/>
        <v>0</v>
      </c>
      <c r="O126" s="61"/>
      <c r="P126" s="63"/>
      <c r="Q126" s="84">
        <f t="shared" si="108"/>
        <v>0</v>
      </c>
      <c r="R126" s="85">
        <f t="shared" si="110"/>
        <v>0</v>
      </c>
      <c r="S126" s="86" t="e">
        <f t="shared" si="111"/>
        <v>#DIV/0!</v>
      </c>
      <c r="T126" s="85">
        <f t="shared" si="112"/>
        <v>0</v>
      </c>
      <c r="U126" s="85">
        <f t="shared" si="113"/>
        <v>0</v>
      </c>
      <c r="V126" s="85">
        <f t="shared" si="114"/>
        <v>0</v>
      </c>
      <c r="W126" s="85">
        <f t="shared" si="115"/>
        <v>0</v>
      </c>
      <c r="X126" s="85">
        <f t="shared" si="116"/>
        <v>0</v>
      </c>
      <c r="Y126" s="85">
        <f t="shared" si="117"/>
        <v>0</v>
      </c>
      <c r="Z126" s="85">
        <f t="shared" si="118"/>
        <v>0</v>
      </c>
      <c r="AA126" s="87">
        <f t="shared" si="119"/>
        <v>0</v>
      </c>
      <c r="AB126" s="84">
        <f t="shared" si="120"/>
        <v>0</v>
      </c>
      <c r="AC126" s="85">
        <f t="shared" si="121"/>
        <v>0</v>
      </c>
      <c r="AD126" s="89" t="e">
        <f t="shared" si="122"/>
        <v>#DIV/0!</v>
      </c>
      <c r="AE126" s="90"/>
      <c r="AF126" s="91"/>
      <c r="AG126" s="90"/>
      <c r="AH126" s="91"/>
      <c r="AI126" s="90"/>
      <c r="AJ126" s="90"/>
      <c r="AK126" s="93"/>
      <c r="AL126" s="84">
        <f t="shared" si="123"/>
        <v>0</v>
      </c>
      <c r="AM126" s="85">
        <f t="shared" si="124"/>
        <v>0</v>
      </c>
      <c r="AN126" s="89" t="e">
        <f t="shared" si="125"/>
        <v>#DIV/0!</v>
      </c>
      <c r="AO126" s="90"/>
      <c r="AP126" s="91"/>
      <c r="AQ126" s="90"/>
      <c r="AR126" s="91"/>
      <c r="AS126" s="90"/>
      <c r="AT126" s="90"/>
      <c r="AU126" s="93"/>
      <c r="AV126" s="84">
        <f t="shared" si="126"/>
        <v>0</v>
      </c>
      <c r="AW126" s="85">
        <f t="shared" si="127"/>
        <v>0</v>
      </c>
      <c r="AX126" s="89" t="e">
        <f t="shared" si="128"/>
        <v>#DIV/0!</v>
      </c>
      <c r="AY126" s="76"/>
      <c r="AZ126" s="77"/>
      <c r="BA126" s="76"/>
      <c r="BB126" s="77"/>
      <c r="BC126" s="76"/>
      <c r="BD126" s="78"/>
      <c r="BE126" s="79"/>
      <c r="BF126" s="84">
        <f t="shared" si="129"/>
        <v>0</v>
      </c>
      <c r="BG126" s="85">
        <f t="shared" si="130"/>
        <v>0</v>
      </c>
      <c r="BH126" s="89" t="e">
        <f t="shared" si="131"/>
        <v>#DIV/0!</v>
      </c>
      <c r="BI126" s="76"/>
      <c r="BJ126" s="77"/>
      <c r="BK126" s="76"/>
      <c r="BL126" s="77"/>
      <c r="BM126" s="76"/>
      <c r="BN126" s="78"/>
      <c r="BO126" s="79"/>
      <c r="BP126" s="84">
        <f t="shared" si="132"/>
        <v>0</v>
      </c>
      <c r="BQ126" s="85">
        <f t="shared" si="133"/>
        <v>0</v>
      </c>
      <c r="BR126" s="89" t="e">
        <f t="shared" si="134"/>
        <v>#DIV/0!</v>
      </c>
      <c r="BS126" s="76"/>
      <c r="BT126" s="77"/>
      <c r="BU126" s="76"/>
      <c r="BV126" s="77"/>
      <c r="BW126" s="76"/>
      <c r="BX126" s="78"/>
      <c r="BY126" s="79"/>
      <c r="BZ126" s="81" t="str">
        <f>IF(Q126&lt;&gt;'Характеристика мероприятий'!K124,"Стоимость мероприятия не соответствует НМЦК","")</f>
        <v/>
      </c>
      <c r="CA126" s="82" t="str">
        <f>IFERROR(IF((VLOOKUP($B$2,справочники!N119:S208,2,FALSE()))&lt;AD126,"Нарушен ПУС 2026 г."," "),"")</f>
        <v/>
      </c>
      <c r="CB126" s="82" t="str">
        <f>IFERROR(IF((VLOOKUP($B$2,справочники!N119:S208,3,FALSE()))&lt;AN126,"Нарушен ПУС 2027 г.",""),"")</f>
        <v/>
      </c>
      <c r="CC126" s="82" t="str">
        <f>IFERROR(IF((VLOOKUP($B$2,справочники!N119:S208,4,FALSE()))&lt;AX126,"Нарушен ПУС 2028 г.",""),"")</f>
        <v/>
      </c>
      <c r="CD126" s="82" t="str">
        <f>IFERROR(IF((VLOOKUP($B$2,справочники!N119:S208,5,FALSE()))&lt;BH126,"Нарушен ПУС 2029 г.",""),"")</f>
        <v/>
      </c>
      <c r="CE126" s="82" t="str">
        <f>IFERROR(IF((VLOOKUP($B$2,справочники!N119:S208,6,FALSE()))&lt;BR126,"Нарушен ПУС 2030 г.",""),"")</f>
        <v/>
      </c>
    </row>
    <row r="127" spans="1:83" ht="54" customHeight="1">
      <c r="A127" s="102">
        <v>119</v>
      </c>
      <c r="B127" s="61"/>
      <c r="C127" s="104"/>
      <c r="D127" s="61"/>
      <c r="E127" s="63"/>
      <c r="F127" s="64"/>
      <c r="G127" s="61"/>
      <c r="H127" s="61"/>
      <c r="I127" s="65"/>
      <c r="J127" s="61"/>
      <c r="K127" s="61"/>
      <c r="L127" s="61"/>
      <c r="M127" s="61"/>
      <c r="N127" s="83">
        <f t="shared" si="109"/>
        <v>0</v>
      </c>
      <c r="O127" s="61"/>
      <c r="P127" s="63"/>
      <c r="Q127" s="84">
        <f t="shared" si="108"/>
        <v>0</v>
      </c>
      <c r="R127" s="85">
        <f t="shared" si="110"/>
        <v>0</v>
      </c>
      <c r="S127" s="86" t="e">
        <f t="shared" si="111"/>
        <v>#DIV/0!</v>
      </c>
      <c r="T127" s="85">
        <f t="shared" si="112"/>
        <v>0</v>
      </c>
      <c r="U127" s="85">
        <f t="shared" si="113"/>
        <v>0</v>
      </c>
      <c r="V127" s="85">
        <f t="shared" si="114"/>
        <v>0</v>
      </c>
      <c r="W127" s="85">
        <f t="shared" si="115"/>
        <v>0</v>
      </c>
      <c r="X127" s="85">
        <f t="shared" si="116"/>
        <v>0</v>
      </c>
      <c r="Y127" s="85">
        <f t="shared" si="117"/>
        <v>0</v>
      </c>
      <c r="Z127" s="85">
        <f t="shared" si="118"/>
        <v>0</v>
      </c>
      <c r="AA127" s="87">
        <f t="shared" si="119"/>
        <v>0</v>
      </c>
      <c r="AB127" s="84">
        <f t="shared" si="120"/>
        <v>0</v>
      </c>
      <c r="AC127" s="85">
        <f t="shared" si="121"/>
        <v>0</v>
      </c>
      <c r="AD127" s="89" t="e">
        <f t="shared" si="122"/>
        <v>#DIV/0!</v>
      </c>
      <c r="AE127" s="90"/>
      <c r="AF127" s="91"/>
      <c r="AG127" s="90"/>
      <c r="AH127" s="91"/>
      <c r="AI127" s="90"/>
      <c r="AJ127" s="90"/>
      <c r="AK127" s="93"/>
      <c r="AL127" s="84">
        <f t="shared" si="123"/>
        <v>0</v>
      </c>
      <c r="AM127" s="85">
        <f t="shared" si="124"/>
        <v>0</v>
      </c>
      <c r="AN127" s="89" t="e">
        <f t="shared" si="125"/>
        <v>#DIV/0!</v>
      </c>
      <c r="AO127" s="90"/>
      <c r="AP127" s="91"/>
      <c r="AQ127" s="90"/>
      <c r="AR127" s="91"/>
      <c r="AS127" s="90"/>
      <c r="AT127" s="90"/>
      <c r="AU127" s="93"/>
      <c r="AV127" s="84">
        <f t="shared" si="126"/>
        <v>0</v>
      </c>
      <c r="AW127" s="85">
        <f t="shared" si="127"/>
        <v>0</v>
      </c>
      <c r="AX127" s="89" t="e">
        <f t="shared" si="128"/>
        <v>#DIV/0!</v>
      </c>
      <c r="AY127" s="76"/>
      <c r="AZ127" s="77"/>
      <c r="BA127" s="76"/>
      <c r="BB127" s="77"/>
      <c r="BC127" s="76"/>
      <c r="BD127" s="78"/>
      <c r="BE127" s="79"/>
      <c r="BF127" s="84">
        <f t="shared" si="129"/>
        <v>0</v>
      </c>
      <c r="BG127" s="85">
        <f t="shared" si="130"/>
        <v>0</v>
      </c>
      <c r="BH127" s="89" t="e">
        <f t="shared" si="131"/>
        <v>#DIV/0!</v>
      </c>
      <c r="BI127" s="76"/>
      <c r="BJ127" s="77"/>
      <c r="BK127" s="76"/>
      <c r="BL127" s="77"/>
      <c r="BM127" s="76"/>
      <c r="BN127" s="78"/>
      <c r="BO127" s="79"/>
      <c r="BP127" s="84">
        <f t="shared" si="132"/>
        <v>0</v>
      </c>
      <c r="BQ127" s="85">
        <f t="shared" si="133"/>
        <v>0</v>
      </c>
      <c r="BR127" s="89" t="e">
        <f t="shared" si="134"/>
        <v>#DIV/0!</v>
      </c>
      <c r="BS127" s="76"/>
      <c r="BT127" s="77"/>
      <c r="BU127" s="76"/>
      <c r="BV127" s="77"/>
      <c r="BW127" s="76"/>
      <c r="BX127" s="78"/>
      <c r="BY127" s="79"/>
      <c r="BZ127" s="81" t="str">
        <f>IF(Q127&lt;&gt;'Характеристика мероприятий'!K125,"Стоимость мероприятия не соответствует НМЦК","")</f>
        <v/>
      </c>
      <c r="CA127" s="82" t="str">
        <f>IFERROR(IF((VLOOKUP($B$2,справочники!N120:S209,2,FALSE()))&lt;AD127,"Нарушен ПУС 2026 г."," "),"")</f>
        <v/>
      </c>
      <c r="CB127" s="82" t="str">
        <f>IFERROR(IF((VLOOKUP($B$2,справочники!N120:S209,3,FALSE()))&lt;AN127,"Нарушен ПУС 2027 г.",""),"")</f>
        <v/>
      </c>
      <c r="CC127" s="82" t="str">
        <f>IFERROR(IF((VLOOKUP($B$2,справочники!N120:S209,4,FALSE()))&lt;AX127,"Нарушен ПУС 2028 г.",""),"")</f>
        <v/>
      </c>
      <c r="CD127" s="82" t="str">
        <f>IFERROR(IF((VLOOKUP($B$2,справочники!N120:S209,5,FALSE()))&lt;BH127,"Нарушен ПУС 2029 г.",""),"")</f>
        <v/>
      </c>
      <c r="CE127" s="82" t="str">
        <f>IFERROR(IF((VLOOKUP($B$2,справочники!N120:S209,6,FALSE()))&lt;BR127,"Нарушен ПУС 2030 г.",""),"")</f>
        <v/>
      </c>
    </row>
    <row r="128" spans="1:83" ht="54" customHeight="1">
      <c r="A128" s="102">
        <v>120</v>
      </c>
      <c r="B128" s="61"/>
      <c r="C128" s="104"/>
      <c r="D128" s="61"/>
      <c r="E128" s="63"/>
      <c r="F128" s="64"/>
      <c r="G128" s="61"/>
      <c r="H128" s="61"/>
      <c r="I128" s="65"/>
      <c r="J128" s="61"/>
      <c r="K128" s="61"/>
      <c r="L128" s="61"/>
      <c r="M128" s="61"/>
      <c r="N128" s="83">
        <f t="shared" si="109"/>
        <v>0</v>
      </c>
      <c r="O128" s="61"/>
      <c r="P128" s="63"/>
      <c r="Q128" s="84">
        <f t="shared" si="108"/>
        <v>0</v>
      </c>
      <c r="R128" s="85">
        <f t="shared" si="110"/>
        <v>0</v>
      </c>
      <c r="S128" s="86" t="e">
        <f t="shared" si="111"/>
        <v>#DIV/0!</v>
      </c>
      <c r="T128" s="85">
        <f t="shared" si="112"/>
        <v>0</v>
      </c>
      <c r="U128" s="85">
        <f t="shared" si="113"/>
        <v>0</v>
      </c>
      <c r="V128" s="85">
        <f t="shared" si="114"/>
        <v>0</v>
      </c>
      <c r="W128" s="85">
        <f t="shared" si="115"/>
        <v>0</v>
      </c>
      <c r="X128" s="85">
        <f t="shared" si="116"/>
        <v>0</v>
      </c>
      <c r="Y128" s="85">
        <f t="shared" si="117"/>
        <v>0</v>
      </c>
      <c r="Z128" s="85">
        <f t="shared" si="118"/>
        <v>0</v>
      </c>
      <c r="AA128" s="87">
        <f t="shared" si="119"/>
        <v>0</v>
      </c>
      <c r="AB128" s="84">
        <f t="shared" si="120"/>
        <v>0</v>
      </c>
      <c r="AC128" s="85">
        <f t="shared" si="121"/>
        <v>0</v>
      </c>
      <c r="AD128" s="89" t="e">
        <f t="shared" si="122"/>
        <v>#DIV/0!</v>
      </c>
      <c r="AE128" s="90"/>
      <c r="AF128" s="91"/>
      <c r="AG128" s="90"/>
      <c r="AH128" s="91"/>
      <c r="AI128" s="90"/>
      <c r="AJ128" s="90"/>
      <c r="AK128" s="93"/>
      <c r="AL128" s="84">
        <f t="shared" si="123"/>
        <v>0</v>
      </c>
      <c r="AM128" s="85">
        <f t="shared" si="124"/>
        <v>0</v>
      </c>
      <c r="AN128" s="89" t="e">
        <f t="shared" si="125"/>
        <v>#DIV/0!</v>
      </c>
      <c r="AO128" s="90"/>
      <c r="AP128" s="91"/>
      <c r="AQ128" s="90"/>
      <c r="AR128" s="91"/>
      <c r="AS128" s="90"/>
      <c r="AT128" s="90"/>
      <c r="AU128" s="93"/>
      <c r="AV128" s="84">
        <f t="shared" si="126"/>
        <v>0</v>
      </c>
      <c r="AW128" s="85">
        <f t="shared" si="127"/>
        <v>0</v>
      </c>
      <c r="AX128" s="89" t="e">
        <f t="shared" si="128"/>
        <v>#DIV/0!</v>
      </c>
      <c r="AY128" s="76"/>
      <c r="AZ128" s="77"/>
      <c r="BA128" s="76"/>
      <c r="BB128" s="77"/>
      <c r="BC128" s="76"/>
      <c r="BD128" s="78"/>
      <c r="BE128" s="79"/>
      <c r="BF128" s="84">
        <f t="shared" si="129"/>
        <v>0</v>
      </c>
      <c r="BG128" s="85">
        <f t="shared" si="130"/>
        <v>0</v>
      </c>
      <c r="BH128" s="89" t="e">
        <f t="shared" si="131"/>
        <v>#DIV/0!</v>
      </c>
      <c r="BI128" s="76"/>
      <c r="BJ128" s="77"/>
      <c r="BK128" s="76"/>
      <c r="BL128" s="77"/>
      <c r="BM128" s="76"/>
      <c r="BN128" s="78"/>
      <c r="BO128" s="79"/>
      <c r="BP128" s="84">
        <f t="shared" si="132"/>
        <v>0</v>
      </c>
      <c r="BQ128" s="85">
        <f t="shared" si="133"/>
        <v>0</v>
      </c>
      <c r="BR128" s="89" t="e">
        <f t="shared" si="134"/>
        <v>#DIV/0!</v>
      </c>
      <c r="BS128" s="76"/>
      <c r="BT128" s="77"/>
      <c r="BU128" s="76"/>
      <c r="BV128" s="77"/>
      <c r="BW128" s="76"/>
      <c r="BX128" s="78"/>
      <c r="BY128" s="79"/>
      <c r="BZ128" s="81" t="str">
        <f>IF(Q128&lt;&gt;'Характеристика мероприятий'!K126,"Стоимость мероприятия не соответствует НМЦК","")</f>
        <v/>
      </c>
      <c r="CA128" s="82" t="str">
        <f>IFERROR(IF((VLOOKUP($B$2,справочники!N121:S210,2,FALSE()))&lt;AD128,"Нарушен ПУС 2026 г."," "),"")</f>
        <v/>
      </c>
      <c r="CB128" s="82" t="str">
        <f>IFERROR(IF((VLOOKUP($B$2,справочники!N121:S210,3,FALSE()))&lt;AN128,"Нарушен ПУС 2027 г.",""),"")</f>
        <v/>
      </c>
      <c r="CC128" s="82" t="str">
        <f>IFERROR(IF((VLOOKUP($B$2,справочники!N121:S210,4,FALSE()))&lt;AX128,"Нарушен ПУС 2028 г.",""),"")</f>
        <v/>
      </c>
      <c r="CD128" s="82" t="str">
        <f>IFERROR(IF((VLOOKUP($B$2,справочники!N121:S210,5,FALSE()))&lt;BH128,"Нарушен ПУС 2029 г.",""),"")</f>
        <v/>
      </c>
      <c r="CE128" s="82" t="str">
        <f>IFERROR(IF((VLOOKUP($B$2,справочники!N121:S210,6,FALSE()))&lt;BR128,"Нарушен ПУС 2030 г.",""),"")</f>
        <v/>
      </c>
    </row>
    <row r="129" spans="1:83" ht="54" customHeight="1">
      <c r="A129" s="102">
        <v>121</v>
      </c>
      <c r="B129" s="61"/>
      <c r="C129" s="104"/>
      <c r="D129" s="61"/>
      <c r="E129" s="63"/>
      <c r="F129" s="64"/>
      <c r="G129" s="61"/>
      <c r="H129" s="61"/>
      <c r="I129" s="65"/>
      <c r="J129" s="61"/>
      <c r="K129" s="61"/>
      <c r="L129" s="61"/>
      <c r="M129" s="61"/>
      <c r="N129" s="83">
        <f t="shared" si="109"/>
        <v>0</v>
      </c>
      <c r="O129" s="61"/>
      <c r="P129" s="63"/>
      <c r="Q129" s="84">
        <f t="shared" si="108"/>
        <v>0</v>
      </c>
      <c r="R129" s="85">
        <f t="shared" si="110"/>
        <v>0</v>
      </c>
      <c r="S129" s="86" t="e">
        <f t="shared" si="111"/>
        <v>#DIV/0!</v>
      </c>
      <c r="T129" s="85">
        <f t="shared" si="112"/>
        <v>0</v>
      </c>
      <c r="U129" s="85">
        <f t="shared" si="113"/>
        <v>0</v>
      </c>
      <c r="V129" s="85">
        <f t="shared" si="114"/>
        <v>0</v>
      </c>
      <c r="W129" s="85">
        <f t="shared" si="115"/>
        <v>0</v>
      </c>
      <c r="X129" s="85">
        <f t="shared" si="116"/>
        <v>0</v>
      </c>
      <c r="Y129" s="85">
        <f t="shared" si="117"/>
        <v>0</v>
      </c>
      <c r="Z129" s="85">
        <f t="shared" si="118"/>
        <v>0</v>
      </c>
      <c r="AA129" s="87">
        <f t="shared" si="119"/>
        <v>0</v>
      </c>
      <c r="AB129" s="84">
        <f t="shared" si="120"/>
        <v>0</v>
      </c>
      <c r="AC129" s="85">
        <f t="shared" si="121"/>
        <v>0</v>
      </c>
      <c r="AD129" s="89" t="e">
        <f t="shared" si="122"/>
        <v>#DIV/0!</v>
      </c>
      <c r="AE129" s="90"/>
      <c r="AF129" s="91"/>
      <c r="AG129" s="90"/>
      <c r="AH129" s="91"/>
      <c r="AI129" s="90"/>
      <c r="AJ129" s="90"/>
      <c r="AK129" s="93"/>
      <c r="AL129" s="84">
        <f t="shared" si="123"/>
        <v>0</v>
      </c>
      <c r="AM129" s="85">
        <f t="shared" si="124"/>
        <v>0</v>
      </c>
      <c r="AN129" s="89" t="e">
        <f t="shared" si="125"/>
        <v>#DIV/0!</v>
      </c>
      <c r="AO129" s="90"/>
      <c r="AP129" s="91"/>
      <c r="AQ129" s="90"/>
      <c r="AR129" s="91"/>
      <c r="AS129" s="90"/>
      <c r="AT129" s="90"/>
      <c r="AU129" s="93"/>
      <c r="AV129" s="84">
        <f t="shared" si="126"/>
        <v>0</v>
      </c>
      <c r="AW129" s="85">
        <f t="shared" si="127"/>
        <v>0</v>
      </c>
      <c r="AX129" s="89" t="e">
        <f t="shared" si="128"/>
        <v>#DIV/0!</v>
      </c>
      <c r="AY129" s="76"/>
      <c r="AZ129" s="77"/>
      <c r="BA129" s="76"/>
      <c r="BB129" s="77"/>
      <c r="BC129" s="76"/>
      <c r="BD129" s="78"/>
      <c r="BE129" s="79"/>
      <c r="BF129" s="84">
        <f t="shared" si="129"/>
        <v>0</v>
      </c>
      <c r="BG129" s="85">
        <f t="shared" si="130"/>
        <v>0</v>
      </c>
      <c r="BH129" s="89" t="e">
        <f t="shared" si="131"/>
        <v>#DIV/0!</v>
      </c>
      <c r="BI129" s="76"/>
      <c r="BJ129" s="77"/>
      <c r="BK129" s="76"/>
      <c r="BL129" s="77"/>
      <c r="BM129" s="76"/>
      <c r="BN129" s="78"/>
      <c r="BO129" s="79"/>
      <c r="BP129" s="84">
        <f t="shared" si="132"/>
        <v>0</v>
      </c>
      <c r="BQ129" s="85">
        <f t="shared" si="133"/>
        <v>0</v>
      </c>
      <c r="BR129" s="89" t="e">
        <f t="shared" si="134"/>
        <v>#DIV/0!</v>
      </c>
      <c r="BS129" s="76"/>
      <c r="BT129" s="77"/>
      <c r="BU129" s="76"/>
      <c r="BV129" s="77"/>
      <c r="BW129" s="76"/>
      <c r="BX129" s="78"/>
      <c r="BY129" s="79"/>
      <c r="BZ129" s="81" t="str">
        <f>IF(Q129&lt;&gt;'Характеристика мероприятий'!K127,"Стоимость мероприятия не соответствует НМЦК","")</f>
        <v/>
      </c>
      <c r="CA129" s="82" t="str">
        <f>IFERROR(IF((VLOOKUP($B$2,справочники!N122:S211,2,FALSE()))&lt;AD129,"Нарушен ПУС 2026 г."," "),"")</f>
        <v/>
      </c>
      <c r="CB129" s="82" t="str">
        <f>IFERROR(IF((VLOOKUP($B$2,справочники!N122:S211,3,FALSE()))&lt;AN129,"Нарушен ПУС 2027 г.",""),"")</f>
        <v/>
      </c>
      <c r="CC129" s="82" t="str">
        <f>IFERROR(IF((VLOOKUP($B$2,справочники!N122:S211,4,FALSE()))&lt;AX129,"Нарушен ПУС 2028 г.",""),"")</f>
        <v/>
      </c>
      <c r="CD129" s="82" t="str">
        <f>IFERROR(IF((VLOOKUP($B$2,справочники!N122:S211,5,FALSE()))&lt;BH129,"Нарушен ПУС 2029 г.",""),"")</f>
        <v/>
      </c>
      <c r="CE129" s="82" t="str">
        <f>IFERROR(IF((VLOOKUP($B$2,справочники!N122:S211,6,FALSE()))&lt;BR129,"Нарушен ПУС 2030 г.",""),"")</f>
        <v/>
      </c>
    </row>
    <row r="130" spans="1:83" ht="54" customHeight="1">
      <c r="A130" s="102">
        <v>122</v>
      </c>
      <c r="B130" s="61"/>
      <c r="C130" s="104"/>
      <c r="D130" s="61"/>
      <c r="E130" s="63"/>
      <c r="F130" s="64"/>
      <c r="G130" s="61"/>
      <c r="H130" s="61"/>
      <c r="I130" s="65"/>
      <c r="J130" s="61"/>
      <c r="K130" s="61"/>
      <c r="L130" s="61"/>
      <c r="M130" s="61"/>
      <c r="N130" s="83">
        <f t="shared" si="109"/>
        <v>0</v>
      </c>
      <c r="O130" s="61"/>
      <c r="P130" s="63"/>
      <c r="Q130" s="84">
        <f t="shared" si="108"/>
        <v>0</v>
      </c>
      <c r="R130" s="85">
        <f t="shared" si="110"/>
        <v>0</v>
      </c>
      <c r="S130" s="86" t="e">
        <f t="shared" si="111"/>
        <v>#DIV/0!</v>
      </c>
      <c r="T130" s="85">
        <f t="shared" si="112"/>
        <v>0</v>
      </c>
      <c r="U130" s="85">
        <f t="shared" si="113"/>
        <v>0</v>
      </c>
      <c r="V130" s="85">
        <f t="shared" si="114"/>
        <v>0</v>
      </c>
      <c r="W130" s="85">
        <f t="shared" si="115"/>
        <v>0</v>
      </c>
      <c r="X130" s="85">
        <f t="shared" si="116"/>
        <v>0</v>
      </c>
      <c r="Y130" s="85">
        <f t="shared" si="117"/>
        <v>0</v>
      </c>
      <c r="Z130" s="85">
        <f t="shared" si="118"/>
        <v>0</v>
      </c>
      <c r="AA130" s="87">
        <f t="shared" si="119"/>
        <v>0</v>
      </c>
      <c r="AB130" s="84">
        <f t="shared" si="120"/>
        <v>0</v>
      </c>
      <c r="AC130" s="85">
        <f t="shared" si="121"/>
        <v>0</v>
      </c>
      <c r="AD130" s="89" t="e">
        <f t="shared" si="122"/>
        <v>#DIV/0!</v>
      </c>
      <c r="AE130" s="90"/>
      <c r="AF130" s="91"/>
      <c r="AG130" s="90"/>
      <c r="AH130" s="91"/>
      <c r="AI130" s="90"/>
      <c r="AJ130" s="90"/>
      <c r="AK130" s="93"/>
      <c r="AL130" s="84">
        <f t="shared" si="123"/>
        <v>0</v>
      </c>
      <c r="AM130" s="85">
        <f t="shared" si="124"/>
        <v>0</v>
      </c>
      <c r="AN130" s="89" t="e">
        <f t="shared" si="125"/>
        <v>#DIV/0!</v>
      </c>
      <c r="AO130" s="90"/>
      <c r="AP130" s="91"/>
      <c r="AQ130" s="90"/>
      <c r="AR130" s="91"/>
      <c r="AS130" s="90"/>
      <c r="AT130" s="90"/>
      <c r="AU130" s="93"/>
      <c r="AV130" s="84">
        <f t="shared" si="126"/>
        <v>0</v>
      </c>
      <c r="AW130" s="85">
        <f t="shared" si="127"/>
        <v>0</v>
      </c>
      <c r="AX130" s="89" t="e">
        <f t="shared" si="128"/>
        <v>#DIV/0!</v>
      </c>
      <c r="AY130" s="76"/>
      <c r="AZ130" s="77"/>
      <c r="BA130" s="76"/>
      <c r="BB130" s="77"/>
      <c r="BC130" s="76"/>
      <c r="BD130" s="78"/>
      <c r="BE130" s="79"/>
      <c r="BF130" s="84">
        <f t="shared" si="129"/>
        <v>0</v>
      </c>
      <c r="BG130" s="85">
        <f t="shared" si="130"/>
        <v>0</v>
      </c>
      <c r="BH130" s="89" t="e">
        <f t="shared" si="131"/>
        <v>#DIV/0!</v>
      </c>
      <c r="BI130" s="76"/>
      <c r="BJ130" s="77"/>
      <c r="BK130" s="76"/>
      <c r="BL130" s="77"/>
      <c r="BM130" s="76"/>
      <c r="BN130" s="78"/>
      <c r="BO130" s="79"/>
      <c r="BP130" s="84">
        <f t="shared" si="132"/>
        <v>0</v>
      </c>
      <c r="BQ130" s="85">
        <f t="shared" si="133"/>
        <v>0</v>
      </c>
      <c r="BR130" s="89" t="e">
        <f t="shared" si="134"/>
        <v>#DIV/0!</v>
      </c>
      <c r="BS130" s="76"/>
      <c r="BT130" s="77"/>
      <c r="BU130" s="76"/>
      <c r="BV130" s="77"/>
      <c r="BW130" s="76"/>
      <c r="BX130" s="78"/>
      <c r="BY130" s="79"/>
      <c r="BZ130" s="81" t="str">
        <f>IF(Q130&lt;&gt;'Характеристика мероприятий'!K128,"Стоимость мероприятия не соответствует НМЦК","")</f>
        <v/>
      </c>
      <c r="CA130" s="82" t="str">
        <f>IFERROR(IF((VLOOKUP($B$2,справочники!N123:S212,2,FALSE()))&lt;AD130,"Нарушен ПУС 2026 г."," "),"")</f>
        <v/>
      </c>
      <c r="CB130" s="82" t="str">
        <f>IFERROR(IF((VLOOKUP($B$2,справочники!N123:S212,3,FALSE()))&lt;AN130,"Нарушен ПУС 2027 г.",""),"")</f>
        <v/>
      </c>
      <c r="CC130" s="82" t="str">
        <f>IFERROR(IF((VLOOKUP($B$2,справочники!N123:S212,4,FALSE()))&lt;AX130,"Нарушен ПУС 2028 г.",""),"")</f>
        <v/>
      </c>
      <c r="CD130" s="82" t="str">
        <f>IFERROR(IF((VLOOKUP($B$2,справочники!N123:S212,5,FALSE()))&lt;BH130,"Нарушен ПУС 2029 г.",""),"")</f>
        <v/>
      </c>
      <c r="CE130" s="82" t="str">
        <f>IFERROR(IF((VLOOKUP($B$2,справочники!N123:S212,6,FALSE()))&lt;BR130,"Нарушен ПУС 2030 г.",""),"")</f>
        <v/>
      </c>
    </row>
    <row r="131" spans="1:83" ht="54" customHeight="1">
      <c r="A131" s="102">
        <v>123</v>
      </c>
      <c r="B131" s="61"/>
      <c r="C131" s="104"/>
      <c r="D131" s="61"/>
      <c r="E131" s="63"/>
      <c r="F131" s="64"/>
      <c r="G131" s="61"/>
      <c r="H131" s="61"/>
      <c r="I131" s="65"/>
      <c r="J131" s="61"/>
      <c r="K131" s="61"/>
      <c r="L131" s="61"/>
      <c r="M131" s="61"/>
      <c r="N131" s="83">
        <f t="shared" si="109"/>
        <v>0</v>
      </c>
      <c r="O131" s="61"/>
      <c r="P131" s="63"/>
      <c r="Q131" s="84">
        <f t="shared" si="108"/>
        <v>0</v>
      </c>
      <c r="R131" s="85">
        <f t="shared" si="110"/>
        <v>0</v>
      </c>
      <c r="S131" s="86" t="e">
        <f t="shared" si="111"/>
        <v>#DIV/0!</v>
      </c>
      <c r="T131" s="85">
        <f t="shared" si="112"/>
        <v>0</v>
      </c>
      <c r="U131" s="85">
        <f t="shared" si="113"/>
        <v>0</v>
      </c>
      <c r="V131" s="85">
        <f t="shared" si="114"/>
        <v>0</v>
      </c>
      <c r="W131" s="85">
        <f t="shared" si="115"/>
        <v>0</v>
      </c>
      <c r="X131" s="85">
        <f t="shared" si="116"/>
        <v>0</v>
      </c>
      <c r="Y131" s="85">
        <f t="shared" si="117"/>
        <v>0</v>
      </c>
      <c r="Z131" s="85">
        <f t="shared" si="118"/>
        <v>0</v>
      </c>
      <c r="AA131" s="87">
        <f t="shared" si="119"/>
        <v>0</v>
      </c>
      <c r="AB131" s="84">
        <f t="shared" si="120"/>
        <v>0</v>
      </c>
      <c r="AC131" s="85">
        <f t="shared" si="121"/>
        <v>0</v>
      </c>
      <c r="AD131" s="89" t="e">
        <f t="shared" si="122"/>
        <v>#DIV/0!</v>
      </c>
      <c r="AE131" s="90"/>
      <c r="AF131" s="91"/>
      <c r="AG131" s="90"/>
      <c r="AH131" s="91"/>
      <c r="AI131" s="90"/>
      <c r="AJ131" s="90"/>
      <c r="AK131" s="93"/>
      <c r="AL131" s="84">
        <f t="shared" si="123"/>
        <v>0</v>
      </c>
      <c r="AM131" s="85">
        <f t="shared" si="124"/>
        <v>0</v>
      </c>
      <c r="AN131" s="89" t="e">
        <f t="shared" si="125"/>
        <v>#DIV/0!</v>
      </c>
      <c r="AO131" s="90"/>
      <c r="AP131" s="91"/>
      <c r="AQ131" s="90"/>
      <c r="AR131" s="91"/>
      <c r="AS131" s="90"/>
      <c r="AT131" s="90"/>
      <c r="AU131" s="93"/>
      <c r="AV131" s="84">
        <f t="shared" si="126"/>
        <v>0</v>
      </c>
      <c r="AW131" s="85">
        <f t="shared" si="127"/>
        <v>0</v>
      </c>
      <c r="AX131" s="89" t="e">
        <f t="shared" si="128"/>
        <v>#DIV/0!</v>
      </c>
      <c r="AY131" s="76"/>
      <c r="AZ131" s="77"/>
      <c r="BA131" s="76"/>
      <c r="BB131" s="77"/>
      <c r="BC131" s="76"/>
      <c r="BD131" s="78"/>
      <c r="BE131" s="79"/>
      <c r="BF131" s="84">
        <f t="shared" si="129"/>
        <v>0</v>
      </c>
      <c r="BG131" s="85">
        <f t="shared" si="130"/>
        <v>0</v>
      </c>
      <c r="BH131" s="89" t="e">
        <f t="shared" si="131"/>
        <v>#DIV/0!</v>
      </c>
      <c r="BI131" s="76"/>
      <c r="BJ131" s="77"/>
      <c r="BK131" s="76"/>
      <c r="BL131" s="77"/>
      <c r="BM131" s="76"/>
      <c r="BN131" s="78"/>
      <c r="BO131" s="79"/>
      <c r="BP131" s="84">
        <f t="shared" si="132"/>
        <v>0</v>
      </c>
      <c r="BQ131" s="85">
        <f t="shared" si="133"/>
        <v>0</v>
      </c>
      <c r="BR131" s="89" t="e">
        <f t="shared" si="134"/>
        <v>#DIV/0!</v>
      </c>
      <c r="BS131" s="76"/>
      <c r="BT131" s="77"/>
      <c r="BU131" s="76"/>
      <c r="BV131" s="77"/>
      <c r="BW131" s="76"/>
      <c r="BX131" s="78"/>
      <c r="BY131" s="79"/>
      <c r="BZ131" s="81" t="str">
        <f>IF(Q131&lt;&gt;'Характеристика мероприятий'!K129,"Стоимость мероприятия не соответствует НМЦК","")</f>
        <v/>
      </c>
      <c r="CA131" s="82" t="str">
        <f>IFERROR(IF((VLOOKUP($B$2,справочники!N124:S213,2,FALSE()))&lt;AD131,"Нарушен ПУС 2026 г."," "),"")</f>
        <v/>
      </c>
      <c r="CB131" s="82" t="str">
        <f>IFERROR(IF((VLOOKUP($B$2,справочники!N124:S213,3,FALSE()))&lt;AN131,"Нарушен ПУС 2027 г.",""),"")</f>
        <v/>
      </c>
      <c r="CC131" s="82" t="str">
        <f>IFERROR(IF((VLOOKUP($B$2,справочники!N124:S213,4,FALSE()))&lt;AX131,"Нарушен ПУС 2028 г.",""),"")</f>
        <v/>
      </c>
      <c r="CD131" s="82" t="str">
        <f>IFERROR(IF((VLOOKUP($B$2,справочники!N124:S213,5,FALSE()))&lt;BH131,"Нарушен ПУС 2029 г.",""),"")</f>
        <v/>
      </c>
      <c r="CE131" s="82" t="str">
        <f>IFERROR(IF((VLOOKUP($B$2,справочники!N124:S213,6,FALSE()))&lt;BR131,"Нарушен ПУС 2030 г.",""),"")</f>
        <v/>
      </c>
    </row>
    <row r="132" spans="1:83" ht="54" customHeight="1">
      <c r="A132" s="102">
        <v>124</v>
      </c>
      <c r="B132" s="61"/>
      <c r="C132" s="104"/>
      <c r="D132" s="61"/>
      <c r="E132" s="63"/>
      <c r="F132" s="64"/>
      <c r="G132" s="61"/>
      <c r="H132" s="61"/>
      <c r="I132" s="65"/>
      <c r="J132" s="61"/>
      <c r="K132" s="61"/>
      <c r="L132" s="61"/>
      <c r="M132" s="61"/>
      <c r="N132" s="83">
        <f t="shared" si="109"/>
        <v>0</v>
      </c>
      <c r="O132" s="61"/>
      <c r="P132" s="63"/>
      <c r="Q132" s="84">
        <f t="shared" si="108"/>
        <v>0</v>
      </c>
      <c r="R132" s="85">
        <f t="shared" si="110"/>
        <v>0</v>
      </c>
      <c r="S132" s="86" t="e">
        <f t="shared" si="111"/>
        <v>#DIV/0!</v>
      </c>
      <c r="T132" s="85">
        <f t="shared" si="112"/>
        <v>0</v>
      </c>
      <c r="U132" s="85">
        <f t="shared" si="113"/>
        <v>0</v>
      </c>
      <c r="V132" s="85">
        <f t="shared" si="114"/>
        <v>0</v>
      </c>
      <c r="W132" s="85">
        <f t="shared" si="115"/>
        <v>0</v>
      </c>
      <c r="X132" s="85">
        <f t="shared" si="116"/>
        <v>0</v>
      </c>
      <c r="Y132" s="85">
        <f t="shared" si="117"/>
        <v>0</v>
      </c>
      <c r="Z132" s="85">
        <f t="shared" si="118"/>
        <v>0</v>
      </c>
      <c r="AA132" s="87">
        <f t="shared" si="119"/>
        <v>0</v>
      </c>
      <c r="AB132" s="84">
        <f t="shared" si="120"/>
        <v>0</v>
      </c>
      <c r="AC132" s="85">
        <f t="shared" si="121"/>
        <v>0</v>
      </c>
      <c r="AD132" s="89" t="e">
        <f t="shared" si="122"/>
        <v>#DIV/0!</v>
      </c>
      <c r="AE132" s="90"/>
      <c r="AF132" s="91"/>
      <c r="AG132" s="90"/>
      <c r="AH132" s="91"/>
      <c r="AI132" s="90"/>
      <c r="AJ132" s="90"/>
      <c r="AK132" s="93"/>
      <c r="AL132" s="84">
        <f t="shared" si="123"/>
        <v>0</v>
      </c>
      <c r="AM132" s="85">
        <f t="shared" si="124"/>
        <v>0</v>
      </c>
      <c r="AN132" s="89" t="e">
        <f t="shared" si="125"/>
        <v>#DIV/0!</v>
      </c>
      <c r="AO132" s="90"/>
      <c r="AP132" s="91"/>
      <c r="AQ132" s="90"/>
      <c r="AR132" s="91"/>
      <c r="AS132" s="90"/>
      <c r="AT132" s="90"/>
      <c r="AU132" s="93"/>
      <c r="AV132" s="84">
        <f t="shared" si="126"/>
        <v>0</v>
      </c>
      <c r="AW132" s="85">
        <f t="shared" si="127"/>
        <v>0</v>
      </c>
      <c r="AX132" s="89" t="e">
        <f t="shared" si="128"/>
        <v>#DIV/0!</v>
      </c>
      <c r="AY132" s="76"/>
      <c r="AZ132" s="77"/>
      <c r="BA132" s="76"/>
      <c r="BB132" s="77"/>
      <c r="BC132" s="76"/>
      <c r="BD132" s="78"/>
      <c r="BE132" s="79"/>
      <c r="BF132" s="84">
        <f t="shared" si="129"/>
        <v>0</v>
      </c>
      <c r="BG132" s="85">
        <f t="shared" si="130"/>
        <v>0</v>
      </c>
      <c r="BH132" s="89" t="e">
        <f t="shared" si="131"/>
        <v>#DIV/0!</v>
      </c>
      <c r="BI132" s="76"/>
      <c r="BJ132" s="77"/>
      <c r="BK132" s="76"/>
      <c r="BL132" s="77"/>
      <c r="BM132" s="76"/>
      <c r="BN132" s="78"/>
      <c r="BO132" s="79"/>
      <c r="BP132" s="84">
        <f t="shared" si="132"/>
        <v>0</v>
      </c>
      <c r="BQ132" s="85">
        <f t="shared" si="133"/>
        <v>0</v>
      </c>
      <c r="BR132" s="89" t="e">
        <f t="shared" si="134"/>
        <v>#DIV/0!</v>
      </c>
      <c r="BS132" s="76"/>
      <c r="BT132" s="77"/>
      <c r="BU132" s="76"/>
      <c r="BV132" s="77"/>
      <c r="BW132" s="76"/>
      <c r="BX132" s="78"/>
      <c r="BY132" s="79"/>
      <c r="BZ132" s="81" t="str">
        <f>IF(Q132&lt;&gt;'Характеристика мероприятий'!K130,"Стоимость мероприятия не соответствует НМЦК","")</f>
        <v/>
      </c>
      <c r="CA132" s="82" t="str">
        <f>IFERROR(IF((VLOOKUP($B$2,справочники!N125:S214,2,FALSE()))&lt;AD132,"Нарушен ПУС 2026 г."," "),"")</f>
        <v/>
      </c>
      <c r="CB132" s="82" t="str">
        <f>IFERROR(IF((VLOOKUP($B$2,справочники!N125:S214,3,FALSE()))&lt;AN132,"Нарушен ПУС 2027 г.",""),"")</f>
        <v/>
      </c>
      <c r="CC132" s="82" t="str">
        <f>IFERROR(IF((VLOOKUP($B$2,справочники!N125:S214,4,FALSE()))&lt;AX132,"Нарушен ПУС 2028 г.",""),"")</f>
        <v/>
      </c>
      <c r="CD132" s="82" t="str">
        <f>IFERROR(IF((VLOOKUP($B$2,справочники!N125:S214,5,FALSE()))&lt;BH132,"Нарушен ПУС 2029 г.",""),"")</f>
        <v/>
      </c>
      <c r="CE132" s="82" t="str">
        <f>IFERROR(IF((VLOOKUP($B$2,справочники!N125:S214,6,FALSE()))&lt;BR132,"Нарушен ПУС 2030 г.",""),"")</f>
        <v/>
      </c>
    </row>
    <row r="133" spans="1:83" ht="54" customHeight="1">
      <c r="A133" s="102">
        <v>125</v>
      </c>
      <c r="B133" s="61"/>
      <c r="C133" s="104"/>
      <c r="D133" s="61"/>
      <c r="E133" s="63"/>
      <c r="F133" s="64"/>
      <c r="G133" s="61"/>
      <c r="H133" s="61"/>
      <c r="I133" s="65"/>
      <c r="J133" s="61"/>
      <c r="K133" s="61"/>
      <c r="L133" s="61"/>
      <c r="M133" s="61"/>
      <c r="N133" s="83">
        <f t="shared" si="109"/>
        <v>0</v>
      </c>
      <c r="O133" s="61"/>
      <c r="P133" s="63"/>
      <c r="Q133" s="84">
        <f t="shared" si="108"/>
        <v>0</v>
      </c>
      <c r="R133" s="85">
        <f t="shared" si="110"/>
        <v>0</v>
      </c>
      <c r="S133" s="86" t="e">
        <f t="shared" si="111"/>
        <v>#DIV/0!</v>
      </c>
      <c r="T133" s="85">
        <f t="shared" si="112"/>
        <v>0</v>
      </c>
      <c r="U133" s="85">
        <f t="shared" si="113"/>
        <v>0</v>
      </c>
      <c r="V133" s="85">
        <f t="shared" si="114"/>
        <v>0</v>
      </c>
      <c r="W133" s="85">
        <f t="shared" si="115"/>
        <v>0</v>
      </c>
      <c r="X133" s="85">
        <f t="shared" si="116"/>
        <v>0</v>
      </c>
      <c r="Y133" s="85">
        <f t="shared" si="117"/>
        <v>0</v>
      </c>
      <c r="Z133" s="85">
        <f t="shared" si="118"/>
        <v>0</v>
      </c>
      <c r="AA133" s="87">
        <f t="shared" si="119"/>
        <v>0</v>
      </c>
      <c r="AB133" s="84">
        <f t="shared" si="120"/>
        <v>0</v>
      </c>
      <c r="AC133" s="85">
        <f t="shared" si="121"/>
        <v>0</v>
      </c>
      <c r="AD133" s="89" t="e">
        <f t="shared" si="122"/>
        <v>#DIV/0!</v>
      </c>
      <c r="AE133" s="90"/>
      <c r="AF133" s="91"/>
      <c r="AG133" s="90"/>
      <c r="AH133" s="91"/>
      <c r="AI133" s="90"/>
      <c r="AJ133" s="90"/>
      <c r="AK133" s="93"/>
      <c r="AL133" s="84">
        <f t="shared" si="123"/>
        <v>0</v>
      </c>
      <c r="AM133" s="85">
        <f t="shared" si="124"/>
        <v>0</v>
      </c>
      <c r="AN133" s="89" t="e">
        <f t="shared" si="125"/>
        <v>#DIV/0!</v>
      </c>
      <c r="AO133" s="90"/>
      <c r="AP133" s="91"/>
      <c r="AQ133" s="90"/>
      <c r="AR133" s="91"/>
      <c r="AS133" s="90"/>
      <c r="AT133" s="90"/>
      <c r="AU133" s="93"/>
      <c r="AV133" s="84">
        <f t="shared" si="126"/>
        <v>0</v>
      </c>
      <c r="AW133" s="85">
        <f t="shared" si="127"/>
        <v>0</v>
      </c>
      <c r="AX133" s="89" t="e">
        <f t="shared" si="128"/>
        <v>#DIV/0!</v>
      </c>
      <c r="AY133" s="76"/>
      <c r="AZ133" s="77"/>
      <c r="BA133" s="76"/>
      <c r="BB133" s="77"/>
      <c r="BC133" s="76"/>
      <c r="BD133" s="78"/>
      <c r="BE133" s="79"/>
      <c r="BF133" s="84">
        <f t="shared" si="129"/>
        <v>0</v>
      </c>
      <c r="BG133" s="85">
        <f t="shared" si="130"/>
        <v>0</v>
      </c>
      <c r="BH133" s="89" t="e">
        <f t="shared" si="131"/>
        <v>#DIV/0!</v>
      </c>
      <c r="BI133" s="76"/>
      <c r="BJ133" s="77"/>
      <c r="BK133" s="76"/>
      <c r="BL133" s="77"/>
      <c r="BM133" s="76"/>
      <c r="BN133" s="78"/>
      <c r="BO133" s="79"/>
      <c r="BP133" s="84">
        <f t="shared" si="132"/>
        <v>0</v>
      </c>
      <c r="BQ133" s="85">
        <f t="shared" si="133"/>
        <v>0</v>
      </c>
      <c r="BR133" s="89" t="e">
        <f t="shared" si="134"/>
        <v>#DIV/0!</v>
      </c>
      <c r="BS133" s="76"/>
      <c r="BT133" s="77"/>
      <c r="BU133" s="76"/>
      <c r="BV133" s="77"/>
      <c r="BW133" s="76"/>
      <c r="BX133" s="78"/>
      <c r="BY133" s="79"/>
      <c r="BZ133" s="81" t="str">
        <f>IF(Q133&lt;&gt;'Характеристика мероприятий'!K131,"Стоимость мероприятия не соответствует НМЦК","")</f>
        <v/>
      </c>
      <c r="CA133" s="82" t="str">
        <f>IFERROR(IF((VLOOKUP($B$2,справочники!N126:S215,2,FALSE()))&lt;AD133,"Нарушен ПУС 2026 г."," "),"")</f>
        <v/>
      </c>
      <c r="CB133" s="82" t="str">
        <f>IFERROR(IF((VLOOKUP($B$2,справочники!N126:S215,3,FALSE()))&lt;AN133,"Нарушен ПУС 2027 г.",""),"")</f>
        <v/>
      </c>
      <c r="CC133" s="82" t="str">
        <f>IFERROR(IF((VLOOKUP($B$2,справочники!N126:S215,4,FALSE()))&lt;AX133,"Нарушен ПУС 2028 г.",""),"")</f>
        <v/>
      </c>
      <c r="CD133" s="82" t="str">
        <f>IFERROR(IF((VLOOKUP($B$2,справочники!N126:S215,5,FALSE()))&lt;BH133,"Нарушен ПУС 2029 г.",""),"")</f>
        <v/>
      </c>
      <c r="CE133" s="82" t="str">
        <f>IFERROR(IF((VLOOKUP($B$2,справочники!N126:S215,6,FALSE()))&lt;BR133,"Нарушен ПУС 2030 г.",""),"")</f>
        <v/>
      </c>
    </row>
    <row r="134" spans="1:83" ht="54" customHeight="1">
      <c r="A134" s="102">
        <v>126</v>
      </c>
      <c r="B134" s="61"/>
      <c r="C134" s="104"/>
      <c r="D134" s="61"/>
      <c r="E134" s="63"/>
      <c r="F134" s="64"/>
      <c r="G134" s="61"/>
      <c r="H134" s="61"/>
      <c r="I134" s="65"/>
      <c r="J134" s="61"/>
      <c r="K134" s="61"/>
      <c r="L134" s="61"/>
      <c r="M134" s="61"/>
      <c r="N134" s="83">
        <f t="shared" si="109"/>
        <v>0</v>
      </c>
      <c r="O134" s="61"/>
      <c r="P134" s="63"/>
      <c r="Q134" s="84">
        <f t="shared" si="108"/>
        <v>0</v>
      </c>
      <c r="R134" s="85">
        <f t="shared" si="110"/>
        <v>0</v>
      </c>
      <c r="S134" s="86" t="e">
        <f t="shared" si="111"/>
        <v>#DIV/0!</v>
      </c>
      <c r="T134" s="85">
        <f t="shared" si="112"/>
        <v>0</v>
      </c>
      <c r="U134" s="85">
        <f t="shared" si="113"/>
        <v>0</v>
      </c>
      <c r="V134" s="85">
        <f t="shared" si="114"/>
        <v>0</v>
      </c>
      <c r="W134" s="85">
        <f t="shared" si="115"/>
        <v>0</v>
      </c>
      <c r="X134" s="85">
        <f t="shared" si="116"/>
        <v>0</v>
      </c>
      <c r="Y134" s="85">
        <f t="shared" si="117"/>
        <v>0</v>
      </c>
      <c r="Z134" s="85">
        <f t="shared" si="118"/>
        <v>0</v>
      </c>
      <c r="AA134" s="87">
        <f t="shared" si="119"/>
        <v>0</v>
      </c>
      <c r="AB134" s="84">
        <f t="shared" si="120"/>
        <v>0</v>
      </c>
      <c r="AC134" s="85">
        <f t="shared" si="121"/>
        <v>0</v>
      </c>
      <c r="AD134" s="89" t="e">
        <f t="shared" si="122"/>
        <v>#DIV/0!</v>
      </c>
      <c r="AE134" s="90"/>
      <c r="AF134" s="91"/>
      <c r="AG134" s="90"/>
      <c r="AH134" s="91"/>
      <c r="AI134" s="90"/>
      <c r="AJ134" s="90"/>
      <c r="AK134" s="93"/>
      <c r="AL134" s="84">
        <f t="shared" si="123"/>
        <v>0</v>
      </c>
      <c r="AM134" s="85">
        <f t="shared" si="124"/>
        <v>0</v>
      </c>
      <c r="AN134" s="89" t="e">
        <f t="shared" si="125"/>
        <v>#DIV/0!</v>
      </c>
      <c r="AO134" s="90"/>
      <c r="AP134" s="91"/>
      <c r="AQ134" s="90"/>
      <c r="AR134" s="91"/>
      <c r="AS134" s="90"/>
      <c r="AT134" s="90"/>
      <c r="AU134" s="93"/>
      <c r="AV134" s="84">
        <f t="shared" si="126"/>
        <v>0</v>
      </c>
      <c r="AW134" s="85">
        <f t="shared" si="127"/>
        <v>0</v>
      </c>
      <c r="AX134" s="89" t="e">
        <f t="shared" si="128"/>
        <v>#DIV/0!</v>
      </c>
      <c r="AY134" s="76"/>
      <c r="AZ134" s="77"/>
      <c r="BA134" s="76"/>
      <c r="BB134" s="77"/>
      <c r="BC134" s="76"/>
      <c r="BD134" s="78"/>
      <c r="BE134" s="79"/>
      <c r="BF134" s="84">
        <f t="shared" si="129"/>
        <v>0</v>
      </c>
      <c r="BG134" s="85">
        <f t="shared" si="130"/>
        <v>0</v>
      </c>
      <c r="BH134" s="89" t="e">
        <f t="shared" si="131"/>
        <v>#DIV/0!</v>
      </c>
      <c r="BI134" s="76"/>
      <c r="BJ134" s="77"/>
      <c r="BK134" s="76"/>
      <c r="BL134" s="77"/>
      <c r="BM134" s="76"/>
      <c r="BN134" s="78"/>
      <c r="BO134" s="79"/>
      <c r="BP134" s="84">
        <f t="shared" si="132"/>
        <v>0</v>
      </c>
      <c r="BQ134" s="85">
        <f t="shared" si="133"/>
        <v>0</v>
      </c>
      <c r="BR134" s="89" t="e">
        <f t="shared" si="134"/>
        <v>#DIV/0!</v>
      </c>
      <c r="BS134" s="76"/>
      <c r="BT134" s="77"/>
      <c r="BU134" s="76"/>
      <c r="BV134" s="77"/>
      <c r="BW134" s="76"/>
      <c r="BX134" s="78"/>
      <c r="BY134" s="79"/>
      <c r="BZ134" s="81" t="str">
        <f>IF(Q134&lt;&gt;'Характеристика мероприятий'!K132,"Стоимость мероприятия не соответствует НМЦК","")</f>
        <v/>
      </c>
      <c r="CA134" s="82" t="str">
        <f>IFERROR(IF((VLOOKUP($B$2,справочники!N127:S216,2,FALSE()))&lt;AD134,"Нарушен ПУС 2026 г."," "),"")</f>
        <v/>
      </c>
      <c r="CB134" s="82" t="str">
        <f>IFERROR(IF((VLOOKUP($B$2,справочники!N127:S216,3,FALSE()))&lt;AN134,"Нарушен ПУС 2027 г.",""),"")</f>
        <v/>
      </c>
      <c r="CC134" s="82" t="str">
        <f>IFERROR(IF((VLOOKUP($B$2,справочники!N127:S216,4,FALSE()))&lt;AX134,"Нарушен ПУС 2028 г.",""),"")</f>
        <v/>
      </c>
      <c r="CD134" s="82" t="str">
        <f>IFERROR(IF((VLOOKUP($B$2,справочники!N127:S216,5,FALSE()))&lt;BH134,"Нарушен ПУС 2029 г.",""),"")</f>
        <v/>
      </c>
      <c r="CE134" s="82" t="str">
        <f>IFERROR(IF((VLOOKUP($B$2,справочники!N127:S216,6,FALSE()))&lt;BR134,"Нарушен ПУС 2030 г.",""),"")</f>
        <v/>
      </c>
    </row>
    <row r="135" spans="1:83" ht="54" customHeight="1">
      <c r="A135" s="102">
        <v>127</v>
      </c>
      <c r="B135" s="61"/>
      <c r="C135" s="104"/>
      <c r="D135" s="61"/>
      <c r="E135" s="63"/>
      <c r="F135" s="64"/>
      <c r="G135" s="61"/>
      <c r="H135" s="61"/>
      <c r="I135" s="65"/>
      <c r="J135" s="61"/>
      <c r="K135" s="61"/>
      <c r="L135" s="61"/>
      <c r="M135" s="61"/>
      <c r="N135" s="83">
        <f t="shared" si="109"/>
        <v>0</v>
      </c>
      <c r="O135" s="61"/>
      <c r="P135" s="63"/>
      <c r="Q135" s="84">
        <f t="shared" si="108"/>
        <v>0</v>
      </c>
      <c r="R135" s="85">
        <f t="shared" si="110"/>
        <v>0</v>
      </c>
      <c r="S135" s="86" t="e">
        <f t="shared" si="111"/>
        <v>#DIV/0!</v>
      </c>
      <c r="T135" s="85">
        <f t="shared" si="112"/>
        <v>0</v>
      </c>
      <c r="U135" s="85">
        <f t="shared" si="113"/>
        <v>0</v>
      </c>
      <c r="V135" s="85">
        <f t="shared" si="114"/>
        <v>0</v>
      </c>
      <c r="W135" s="85">
        <f t="shared" si="115"/>
        <v>0</v>
      </c>
      <c r="X135" s="85">
        <f t="shared" si="116"/>
        <v>0</v>
      </c>
      <c r="Y135" s="85">
        <f t="shared" si="117"/>
        <v>0</v>
      </c>
      <c r="Z135" s="85">
        <f t="shared" si="118"/>
        <v>0</v>
      </c>
      <c r="AA135" s="87">
        <f t="shared" si="119"/>
        <v>0</v>
      </c>
      <c r="AB135" s="84">
        <f t="shared" si="120"/>
        <v>0</v>
      </c>
      <c r="AC135" s="85">
        <f t="shared" si="121"/>
        <v>0</v>
      </c>
      <c r="AD135" s="89" t="e">
        <f t="shared" si="122"/>
        <v>#DIV/0!</v>
      </c>
      <c r="AE135" s="90"/>
      <c r="AF135" s="91"/>
      <c r="AG135" s="90"/>
      <c r="AH135" s="91"/>
      <c r="AI135" s="90"/>
      <c r="AJ135" s="90"/>
      <c r="AK135" s="93"/>
      <c r="AL135" s="84">
        <f t="shared" si="123"/>
        <v>0</v>
      </c>
      <c r="AM135" s="85">
        <f t="shared" si="124"/>
        <v>0</v>
      </c>
      <c r="AN135" s="89" t="e">
        <f t="shared" si="125"/>
        <v>#DIV/0!</v>
      </c>
      <c r="AO135" s="90"/>
      <c r="AP135" s="91"/>
      <c r="AQ135" s="90"/>
      <c r="AR135" s="91"/>
      <c r="AS135" s="90"/>
      <c r="AT135" s="90"/>
      <c r="AU135" s="93"/>
      <c r="AV135" s="84">
        <f t="shared" si="126"/>
        <v>0</v>
      </c>
      <c r="AW135" s="85">
        <f t="shared" si="127"/>
        <v>0</v>
      </c>
      <c r="AX135" s="89" t="e">
        <f t="shared" si="128"/>
        <v>#DIV/0!</v>
      </c>
      <c r="AY135" s="76"/>
      <c r="AZ135" s="77"/>
      <c r="BA135" s="76"/>
      <c r="BB135" s="77"/>
      <c r="BC135" s="76"/>
      <c r="BD135" s="78"/>
      <c r="BE135" s="79"/>
      <c r="BF135" s="84">
        <f t="shared" si="129"/>
        <v>0</v>
      </c>
      <c r="BG135" s="85">
        <f t="shared" si="130"/>
        <v>0</v>
      </c>
      <c r="BH135" s="89" t="e">
        <f t="shared" si="131"/>
        <v>#DIV/0!</v>
      </c>
      <c r="BI135" s="76"/>
      <c r="BJ135" s="77"/>
      <c r="BK135" s="76"/>
      <c r="BL135" s="77"/>
      <c r="BM135" s="76"/>
      <c r="BN135" s="78"/>
      <c r="BO135" s="79"/>
      <c r="BP135" s="84">
        <f t="shared" si="132"/>
        <v>0</v>
      </c>
      <c r="BQ135" s="85">
        <f t="shared" si="133"/>
        <v>0</v>
      </c>
      <c r="BR135" s="89" t="e">
        <f t="shared" si="134"/>
        <v>#DIV/0!</v>
      </c>
      <c r="BS135" s="76"/>
      <c r="BT135" s="77"/>
      <c r="BU135" s="76"/>
      <c r="BV135" s="77"/>
      <c r="BW135" s="76"/>
      <c r="BX135" s="78"/>
      <c r="BY135" s="79"/>
      <c r="BZ135" s="81" t="str">
        <f>IF(Q135&lt;&gt;'Характеристика мероприятий'!K133,"Стоимость мероприятия не соответствует НМЦК","")</f>
        <v/>
      </c>
      <c r="CA135" s="82" t="str">
        <f>IFERROR(IF((VLOOKUP($B$2,справочники!N128:S217,2,FALSE()))&lt;AD135,"Нарушен ПУС 2026 г."," "),"")</f>
        <v/>
      </c>
      <c r="CB135" s="82" t="str">
        <f>IFERROR(IF((VLOOKUP($B$2,справочники!N128:S217,3,FALSE()))&lt;AN135,"Нарушен ПУС 2027 г.",""),"")</f>
        <v/>
      </c>
      <c r="CC135" s="82" t="str">
        <f>IFERROR(IF((VLOOKUP($B$2,справочники!N128:S217,4,FALSE()))&lt;AX135,"Нарушен ПУС 2028 г.",""),"")</f>
        <v/>
      </c>
      <c r="CD135" s="82" t="str">
        <f>IFERROR(IF((VLOOKUP($B$2,справочники!N128:S217,5,FALSE()))&lt;BH135,"Нарушен ПУС 2029 г.",""),"")</f>
        <v/>
      </c>
      <c r="CE135" s="82" t="str">
        <f>IFERROR(IF((VLOOKUP($B$2,справочники!N128:S217,6,FALSE()))&lt;BR135,"Нарушен ПУС 2030 г.",""),"")</f>
        <v/>
      </c>
    </row>
    <row r="136" spans="1:83" ht="54" customHeight="1">
      <c r="A136" s="102">
        <v>128</v>
      </c>
      <c r="B136" s="61"/>
      <c r="C136" s="104"/>
      <c r="D136" s="61"/>
      <c r="E136" s="63"/>
      <c r="F136" s="64"/>
      <c r="G136" s="61"/>
      <c r="H136" s="61"/>
      <c r="I136" s="65"/>
      <c r="J136" s="61"/>
      <c r="K136" s="61"/>
      <c r="L136" s="61"/>
      <c r="M136" s="61"/>
      <c r="N136" s="83">
        <f t="shared" si="109"/>
        <v>0</v>
      </c>
      <c r="O136" s="61"/>
      <c r="P136" s="63"/>
      <c r="Q136" s="84">
        <f t="shared" si="108"/>
        <v>0</v>
      </c>
      <c r="R136" s="85">
        <f t="shared" si="110"/>
        <v>0</v>
      </c>
      <c r="S136" s="86" t="e">
        <f t="shared" si="111"/>
        <v>#DIV/0!</v>
      </c>
      <c r="T136" s="85">
        <f t="shared" si="112"/>
        <v>0</v>
      </c>
      <c r="U136" s="85">
        <f t="shared" si="113"/>
        <v>0</v>
      </c>
      <c r="V136" s="85">
        <f t="shared" si="114"/>
        <v>0</v>
      </c>
      <c r="W136" s="85">
        <f t="shared" si="115"/>
        <v>0</v>
      </c>
      <c r="X136" s="85">
        <f t="shared" si="116"/>
        <v>0</v>
      </c>
      <c r="Y136" s="85">
        <f t="shared" si="117"/>
        <v>0</v>
      </c>
      <c r="Z136" s="85">
        <f t="shared" si="118"/>
        <v>0</v>
      </c>
      <c r="AA136" s="87">
        <f t="shared" si="119"/>
        <v>0</v>
      </c>
      <c r="AB136" s="84">
        <f t="shared" si="120"/>
        <v>0</v>
      </c>
      <c r="AC136" s="85">
        <f t="shared" si="121"/>
        <v>0</v>
      </c>
      <c r="AD136" s="89" t="e">
        <f t="shared" si="122"/>
        <v>#DIV/0!</v>
      </c>
      <c r="AE136" s="90"/>
      <c r="AF136" s="91"/>
      <c r="AG136" s="90"/>
      <c r="AH136" s="91"/>
      <c r="AI136" s="90"/>
      <c r="AJ136" s="90"/>
      <c r="AK136" s="93"/>
      <c r="AL136" s="84">
        <f t="shared" si="123"/>
        <v>0</v>
      </c>
      <c r="AM136" s="85">
        <f t="shared" si="124"/>
        <v>0</v>
      </c>
      <c r="AN136" s="89" t="e">
        <f t="shared" si="125"/>
        <v>#DIV/0!</v>
      </c>
      <c r="AO136" s="90"/>
      <c r="AP136" s="91"/>
      <c r="AQ136" s="90"/>
      <c r="AR136" s="91"/>
      <c r="AS136" s="90"/>
      <c r="AT136" s="90"/>
      <c r="AU136" s="93"/>
      <c r="AV136" s="84">
        <f t="shared" si="126"/>
        <v>0</v>
      </c>
      <c r="AW136" s="85">
        <f t="shared" si="127"/>
        <v>0</v>
      </c>
      <c r="AX136" s="89" t="e">
        <f t="shared" si="128"/>
        <v>#DIV/0!</v>
      </c>
      <c r="AY136" s="76"/>
      <c r="AZ136" s="77"/>
      <c r="BA136" s="76"/>
      <c r="BB136" s="77"/>
      <c r="BC136" s="76"/>
      <c r="BD136" s="78"/>
      <c r="BE136" s="79"/>
      <c r="BF136" s="84">
        <f t="shared" si="129"/>
        <v>0</v>
      </c>
      <c r="BG136" s="85">
        <f t="shared" si="130"/>
        <v>0</v>
      </c>
      <c r="BH136" s="89" t="e">
        <f t="shared" si="131"/>
        <v>#DIV/0!</v>
      </c>
      <c r="BI136" s="76"/>
      <c r="BJ136" s="77"/>
      <c r="BK136" s="76"/>
      <c r="BL136" s="77"/>
      <c r="BM136" s="76"/>
      <c r="BN136" s="78"/>
      <c r="BO136" s="79"/>
      <c r="BP136" s="84">
        <f t="shared" si="132"/>
        <v>0</v>
      </c>
      <c r="BQ136" s="85">
        <f t="shared" si="133"/>
        <v>0</v>
      </c>
      <c r="BR136" s="89" t="e">
        <f t="shared" si="134"/>
        <v>#DIV/0!</v>
      </c>
      <c r="BS136" s="76"/>
      <c r="BT136" s="77"/>
      <c r="BU136" s="76"/>
      <c r="BV136" s="77"/>
      <c r="BW136" s="76"/>
      <c r="BX136" s="78"/>
      <c r="BY136" s="79"/>
      <c r="BZ136" s="81" t="str">
        <f>IF(Q136&lt;&gt;'Характеристика мероприятий'!K134,"Стоимость мероприятия не соответствует НМЦК","")</f>
        <v/>
      </c>
      <c r="CA136" s="82" t="str">
        <f>IFERROR(IF((VLOOKUP($B$2,справочники!N129:S218,2,FALSE()))&lt;AD136,"Нарушен ПУС 2026 г."," "),"")</f>
        <v/>
      </c>
      <c r="CB136" s="82" t="str">
        <f>IFERROR(IF((VLOOKUP($B$2,справочники!N129:S218,3,FALSE()))&lt;AN136,"Нарушен ПУС 2027 г.",""),"")</f>
        <v/>
      </c>
      <c r="CC136" s="82" t="str">
        <f>IFERROR(IF((VLOOKUP($B$2,справочники!N129:S218,4,FALSE()))&lt;AX136,"Нарушен ПУС 2028 г.",""),"")</f>
        <v/>
      </c>
      <c r="CD136" s="82" t="str">
        <f>IFERROR(IF((VLOOKUP($B$2,справочники!N129:S218,5,FALSE()))&lt;BH136,"Нарушен ПУС 2029 г.",""),"")</f>
        <v/>
      </c>
      <c r="CE136" s="82" t="str">
        <f>IFERROR(IF((VLOOKUP($B$2,справочники!N129:S218,6,FALSE()))&lt;BR136,"Нарушен ПУС 2030 г.",""),"")</f>
        <v/>
      </c>
    </row>
    <row r="137" spans="1:83" ht="54" customHeight="1">
      <c r="A137" s="102">
        <v>129</v>
      </c>
      <c r="B137" s="61"/>
      <c r="C137" s="104"/>
      <c r="D137" s="61"/>
      <c r="E137" s="63"/>
      <c r="F137" s="64"/>
      <c r="G137" s="61"/>
      <c r="H137" s="61"/>
      <c r="I137" s="65"/>
      <c r="J137" s="61"/>
      <c r="K137" s="61"/>
      <c r="L137" s="61"/>
      <c r="M137" s="61"/>
      <c r="N137" s="83">
        <f t="shared" si="109"/>
        <v>0</v>
      </c>
      <c r="O137" s="61"/>
      <c r="P137" s="63"/>
      <c r="Q137" s="84">
        <f t="shared" ref="Q137:Q159" si="135">R137+W137+Y137+Z137+X137</f>
        <v>0</v>
      </c>
      <c r="R137" s="85">
        <f t="shared" si="110"/>
        <v>0</v>
      </c>
      <c r="S137" s="86" t="e">
        <f t="shared" si="111"/>
        <v>#DIV/0!</v>
      </c>
      <c r="T137" s="85">
        <f t="shared" si="112"/>
        <v>0</v>
      </c>
      <c r="U137" s="85">
        <f t="shared" si="113"/>
        <v>0</v>
      </c>
      <c r="V137" s="85">
        <f t="shared" si="114"/>
        <v>0</v>
      </c>
      <c r="W137" s="85">
        <f t="shared" si="115"/>
        <v>0</v>
      </c>
      <c r="X137" s="85">
        <f t="shared" si="116"/>
        <v>0</v>
      </c>
      <c r="Y137" s="85">
        <f t="shared" si="117"/>
        <v>0</v>
      </c>
      <c r="Z137" s="85">
        <f t="shared" si="118"/>
        <v>0</v>
      </c>
      <c r="AA137" s="87">
        <f t="shared" si="119"/>
        <v>0</v>
      </c>
      <c r="AB137" s="84">
        <f t="shared" si="120"/>
        <v>0</v>
      </c>
      <c r="AC137" s="85">
        <f t="shared" si="121"/>
        <v>0</v>
      </c>
      <c r="AD137" s="89" t="e">
        <f t="shared" si="122"/>
        <v>#DIV/0!</v>
      </c>
      <c r="AE137" s="90"/>
      <c r="AF137" s="91"/>
      <c r="AG137" s="90"/>
      <c r="AH137" s="91"/>
      <c r="AI137" s="90"/>
      <c r="AJ137" s="90"/>
      <c r="AK137" s="93"/>
      <c r="AL137" s="84">
        <f t="shared" si="123"/>
        <v>0</v>
      </c>
      <c r="AM137" s="85">
        <f t="shared" si="124"/>
        <v>0</v>
      </c>
      <c r="AN137" s="89" t="e">
        <f t="shared" si="125"/>
        <v>#DIV/0!</v>
      </c>
      <c r="AO137" s="90"/>
      <c r="AP137" s="91"/>
      <c r="AQ137" s="90"/>
      <c r="AR137" s="91"/>
      <c r="AS137" s="90"/>
      <c r="AT137" s="90"/>
      <c r="AU137" s="93"/>
      <c r="AV137" s="84">
        <f t="shared" si="126"/>
        <v>0</v>
      </c>
      <c r="AW137" s="85">
        <f t="shared" si="127"/>
        <v>0</v>
      </c>
      <c r="AX137" s="89" t="e">
        <f t="shared" si="128"/>
        <v>#DIV/0!</v>
      </c>
      <c r="AY137" s="76"/>
      <c r="AZ137" s="77"/>
      <c r="BA137" s="76"/>
      <c r="BB137" s="77"/>
      <c r="BC137" s="76"/>
      <c r="BD137" s="78"/>
      <c r="BE137" s="79"/>
      <c r="BF137" s="84">
        <f t="shared" si="129"/>
        <v>0</v>
      </c>
      <c r="BG137" s="85">
        <f t="shared" si="130"/>
        <v>0</v>
      </c>
      <c r="BH137" s="89" t="e">
        <f t="shared" si="131"/>
        <v>#DIV/0!</v>
      </c>
      <c r="BI137" s="76"/>
      <c r="BJ137" s="77"/>
      <c r="BK137" s="76"/>
      <c r="BL137" s="77"/>
      <c r="BM137" s="76"/>
      <c r="BN137" s="78"/>
      <c r="BO137" s="79"/>
      <c r="BP137" s="84">
        <f t="shared" si="132"/>
        <v>0</v>
      </c>
      <c r="BQ137" s="85">
        <f t="shared" si="133"/>
        <v>0</v>
      </c>
      <c r="BR137" s="89" t="e">
        <f t="shared" si="134"/>
        <v>#DIV/0!</v>
      </c>
      <c r="BS137" s="76"/>
      <c r="BT137" s="77"/>
      <c r="BU137" s="76"/>
      <c r="BV137" s="77"/>
      <c r="BW137" s="76"/>
      <c r="BX137" s="78"/>
      <c r="BY137" s="79"/>
      <c r="BZ137" s="81" t="str">
        <f>IF(Q137&lt;&gt;'Характеристика мероприятий'!K135,"Стоимость мероприятия не соответствует НМЦК","")</f>
        <v/>
      </c>
      <c r="CA137" s="82" t="str">
        <f>IFERROR(IF((VLOOKUP($B$2,справочники!N130:S219,2,FALSE()))&lt;AD137,"Нарушен ПУС 2026 г."," "),"")</f>
        <v/>
      </c>
      <c r="CB137" s="82" t="str">
        <f>IFERROR(IF((VLOOKUP($B$2,справочники!N130:S219,3,FALSE()))&lt;AN137,"Нарушен ПУС 2027 г.",""),"")</f>
        <v/>
      </c>
      <c r="CC137" s="82" t="str">
        <f>IFERROR(IF((VLOOKUP($B$2,справочники!N130:S219,4,FALSE()))&lt;AX137,"Нарушен ПУС 2028 г.",""),"")</f>
        <v/>
      </c>
      <c r="CD137" s="82" t="str">
        <f>IFERROR(IF((VLOOKUP($B$2,справочники!N130:S219,5,FALSE()))&lt;BH137,"Нарушен ПУС 2029 г.",""),"")</f>
        <v/>
      </c>
      <c r="CE137" s="82" t="str">
        <f>IFERROR(IF((VLOOKUP($B$2,справочники!N130:S219,6,FALSE()))&lt;BR137,"Нарушен ПУС 2030 г.",""),"")</f>
        <v/>
      </c>
    </row>
    <row r="138" spans="1:83" ht="54" customHeight="1">
      <c r="A138" s="102">
        <v>130</v>
      </c>
      <c r="B138" s="61"/>
      <c r="C138" s="104"/>
      <c r="D138" s="61"/>
      <c r="E138" s="63"/>
      <c r="F138" s="64"/>
      <c r="G138" s="61"/>
      <c r="H138" s="61"/>
      <c r="I138" s="65"/>
      <c r="J138" s="61"/>
      <c r="K138" s="61"/>
      <c r="L138" s="61"/>
      <c r="M138" s="61"/>
      <c r="N138" s="83">
        <f t="shared" si="109"/>
        <v>0</v>
      </c>
      <c r="O138" s="61"/>
      <c r="P138" s="63"/>
      <c r="Q138" s="84">
        <f t="shared" si="135"/>
        <v>0</v>
      </c>
      <c r="R138" s="85">
        <f t="shared" si="110"/>
        <v>0</v>
      </c>
      <c r="S138" s="86" t="e">
        <f t="shared" si="111"/>
        <v>#DIV/0!</v>
      </c>
      <c r="T138" s="85">
        <f t="shared" si="112"/>
        <v>0</v>
      </c>
      <c r="U138" s="85">
        <f t="shared" si="113"/>
        <v>0</v>
      </c>
      <c r="V138" s="85">
        <f t="shared" si="114"/>
        <v>0</v>
      </c>
      <c r="W138" s="85">
        <f t="shared" si="115"/>
        <v>0</v>
      </c>
      <c r="X138" s="85">
        <f t="shared" si="116"/>
        <v>0</v>
      </c>
      <c r="Y138" s="85">
        <f t="shared" si="117"/>
        <v>0</v>
      </c>
      <c r="Z138" s="85">
        <f t="shared" si="118"/>
        <v>0</v>
      </c>
      <c r="AA138" s="87">
        <f t="shared" si="119"/>
        <v>0</v>
      </c>
      <c r="AB138" s="84">
        <f t="shared" si="120"/>
        <v>0</v>
      </c>
      <c r="AC138" s="85">
        <f t="shared" si="121"/>
        <v>0</v>
      </c>
      <c r="AD138" s="89" t="e">
        <f t="shared" si="122"/>
        <v>#DIV/0!</v>
      </c>
      <c r="AE138" s="90"/>
      <c r="AF138" s="91"/>
      <c r="AG138" s="90"/>
      <c r="AH138" s="91"/>
      <c r="AI138" s="90"/>
      <c r="AJ138" s="90"/>
      <c r="AK138" s="93"/>
      <c r="AL138" s="84">
        <f t="shared" si="123"/>
        <v>0</v>
      </c>
      <c r="AM138" s="85">
        <f t="shared" si="124"/>
        <v>0</v>
      </c>
      <c r="AN138" s="89" t="e">
        <f t="shared" si="125"/>
        <v>#DIV/0!</v>
      </c>
      <c r="AO138" s="90"/>
      <c r="AP138" s="91"/>
      <c r="AQ138" s="90"/>
      <c r="AR138" s="91"/>
      <c r="AS138" s="90"/>
      <c r="AT138" s="90"/>
      <c r="AU138" s="93"/>
      <c r="AV138" s="84">
        <f t="shared" si="126"/>
        <v>0</v>
      </c>
      <c r="AW138" s="85">
        <f t="shared" si="127"/>
        <v>0</v>
      </c>
      <c r="AX138" s="89" t="e">
        <f t="shared" si="128"/>
        <v>#DIV/0!</v>
      </c>
      <c r="AY138" s="76"/>
      <c r="AZ138" s="77"/>
      <c r="BA138" s="76"/>
      <c r="BB138" s="77"/>
      <c r="BC138" s="76"/>
      <c r="BD138" s="78"/>
      <c r="BE138" s="79"/>
      <c r="BF138" s="84">
        <f t="shared" si="129"/>
        <v>0</v>
      </c>
      <c r="BG138" s="85">
        <f t="shared" si="130"/>
        <v>0</v>
      </c>
      <c r="BH138" s="89" t="e">
        <f t="shared" si="131"/>
        <v>#DIV/0!</v>
      </c>
      <c r="BI138" s="76"/>
      <c r="BJ138" s="77"/>
      <c r="BK138" s="76"/>
      <c r="BL138" s="77"/>
      <c r="BM138" s="76"/>
      <c r="BN138" s="78"/>
      <c r="BO138" s="79"/>
      <c r="BP138" s="84">
        <f t="shared" si="132"/>
        <v>0</v>
      </c>
      <c r="BQ138" s="85">
        <f t="shared" si="133"/>
        <v>0</v>
      </c>
      <c r="BR138" s="89" t="e">
        <f t="shared" si="134"/>
        <v>#DIV/0!</v>
      </c>
      <c r="BS138" s="76"/>
      <c r="BT138" s="77"/>
      <c r="BU138" s="76"/>
      <c r="BV138" s="77"/>
      <c r="BW138" s="76"/>
      <c r="BX138" s="78"/>
      <c r="BY138" s="79"/>
      <c r="BZ138" s="81" t="str">
        <f>IF(Q138&lt;&gt;'Характеристика мероприятий'!K136,"Стоимость мероприятия не соответствует НМЦК","")</f>
        <v/>
      </c>
      <c r="CA138" s="82" t="str">
        <f>IFERROR(IF((VLOOKUP($B$2,справочники!N131:S220,2,FALSE()))&lt;AD138,"Нарушен ПУС 2026 г."," "),"")</f>
        <v/>
      </c>
      <c r="CB138" s="82" t="str">
        <f>IFERROR(IF((VLOOKUP($B$2,справочники!N131:S220,3,FALSE()))&lt;AN138,"Нарушен ПУС 2027 г.",""),"")</f>
        <v/>
      </c>
      <c r="CC138" s="82" t="str">
        <f>IFERROR(IF((VLOOKUP($B$2,справочники!N131:S220,4,FALSE()))&lt;AX138,"Нарушен ПУС 2028 г.",""),"")</f>
        <v/>
      </c>
      <c r="CD138" s="82" t="str">
        <f>IFERROR(IF((VLOOKUP($B$2,справочники!N131:S220,5,FALSE()))&lt;BH138,"Нарушен ПУС 2029 г.",""),"")</f>
        <v/>
      </c>
      <c r="CE138" s="82" t="str">
        <f>IFERROR(IF((VLOOKUP($B$2,справочники!N131:S220,6,FALSE()))&lt;BR138,"Нарушен ПУС 2030 г.",""),"")</f>
        <v/>
      </c>
    </row>
    <row r="139" spans="1:83" ht="54" customHeight="1">
      <c r="A139" s="102">
        <v>131</v>
      </c>
      <c r="B139" s="61"/>
      <c r="C139" s="104"/>
      <c r="D139" s="61"/>
      <c r="E139" s="63"/>
      <c r="F139" s="64"/>
      <c r="G139" s="61"/>
      <c r="H139" s="61"/>
      <c r="I139" s="65"/>
      <c r="J139" s="61"/>
      <c r="K139" s="61"/>
      <c r="L139" s="61"/>
      <c r="M139" s="61"/>
      <c r="N139" s="83">
        <f t="shared" si="109"/>
        <v>0</v>
      </c>
      <c r="O139" s="61"/>
      <c r="P139" s="63"/>
      <c r="Q139" s="84">
        <f t="shared" si="135"/>
        <v>0</v>
      </c>
      <c r="R139" s="85">
        <f t="shared" si="110"/>
        <v>0</v>
      </c>
      <c r="S139" s="86" t="e">
        <f t="shared" si="111"/>
        <v>#DIV/0!</v>
      </c>
      <c r="T139" s="85">
        <f t="shared" si="112"/>
        <v>0</v>
      </c>
      <c r="U139" s="85">
        <f t="shared" si="113"/>
        <v>0</v>
      </c>
      <c r="V139" s="85">
        <f t="shared" si="114"/>
        <v>0</v>
      </c>
      <c r="W139" s="85">
        <f t="shared" si="115"/>
        <v>0</v>
      </c>
      <c r="X139" s="85">
        <f t="shared" si="116"/>
        <v>0</v>
      </c>
      <c r="Y139" s="85">
        <f t="shared" si="117"/>
        <v>0</v>
      </c>
      <c r="Z139" s="85">
        <f t="shared" si="118"/>
        <v>0</v>
      </c>
      <c r="AA139" s="87">
        <f t="shared" si="119"/>
        <v>0</v>
      </c>
      <c r="AB139" s="84">
        <f t="shared" si="120"/>
        <v>0</v>
      </c>
      <c r="AC139" s="85">
        <f t="shared" si="121"/>
        <v>0</v>
      </c>
      <c r="AD139" s="89" t="e">
        <f t="shared" si="122"/>
        <v>#DIV/0!</v>
      </c>
      <c r="AE139" s="90"/>
      <c r="AF139" s="91"/>
      <c r="AG139" s="90"/>
      <c r="AH139" s="91"/>
      <c r="AI139" s="90"/>
      <c r="AJ139" s="90"/>
      <c r="AK139" s="93"/>
      <c r="AL139" s="84">
        <f t="shared" si="123"/>
        <v>0</v>
      </c>
      <c r="AM139" s="85">
        <f t="shared" si="124"/>
        <v>0</v>
      </c>
      <c r="AN139" s="89" t="e">
        <f t="shared" si="125"/>
        <v>#DIV/0!</v>
      </c>
      <c r="AO139" s="90"/>
      <c r="AP139" s="91"/>
      <c r="AQ139" s="90"/>
      <c r="AR139" s="91"/>
      <c r="AS139" s="90"/>
      <c r="AT139" s="90"/>
      <c r="AU139" s="93"/>
      <c r="AV139" s="84">
        <f t="shared" si="126"/>
        <v>0</v>
      </c>
      <c r="AW139" s="85">
        <f t="shared" si="127"/>
        <v>0</v>
      </c>
      <c r="AX139" s="89" t="e">
        <f t="shared" si="128"/>
        <v>#DIV/0!</v>
      </c>
      <c r="AY139" s="76"/>
      <c r="AZ139" s="77"/>
      <c r="BA139" s="76"/>
      <c r="BB139" s="77"/>
      <c r="BC139" s="76"/>
      <c r="BD139" s="78"/>
      <c r="BE139" s="79"/>
      <c r="BF139" s="84">
        <f t="shared" si="129"/>
        <v>0</v>
      </c>
      <c r="BG139" s="85">
        <f t="shared" si="130"/>
        <v>0</v>
      </c>
      <c r="BH139" s="89" t="e">
        <f t="shared" si="131"/>
        <v>#DIV/0!</v>
      </c>
      <c r="BI139" s="76"/>
      <c r="BJ139" s="77"/>
      <c r="BK139" s="76"/>
      <c r="BL139" s="77"/>
      <c r="BM139" s="76"/>
      <c r="BN139" s="78"/>
      <c r="BO139" s="79"/>
      <c r="BP139" s="84">
        <f t="shared" si="132"/>
        <v>0</v>
      </c>
      <c r="BQ139" s="85">
        <f t="shared" si="133"/>
        <v>0</v>
      </c>
      <c r="BR139" s="89" t="e">
        <f t="shared" si="134"/>
        <v>#DIV/0!</v>
      </c>
      <c r="BS139" s="76"/>
      <c r="BT139" s="77"/>
      <c r="BU139" s="76"/>
      <c r="BV139" s="77"/>
      <c r="BW139" s="76"/>
      <c r="BX139" s="78"/>
      <c r="BY139" s="79"/>
      <c r="BZ139" s="81" t="str">
        <f>IF(Q139&lt;&gt;'Характеристика мероприятий'!K137,"Стоимость мероприятия не соответствует НМЦК","")</f>
        <v/>
      </c>
      <c r="CA139" s="82" t="str">
        <f>IFERROR(IF((VLOOKUP($B$2,справочники!N132:S221,2,FALSE()))&lt;AD139,"Нарушен ПУС 2026 г."," "),"")</f>
        <v/>
      </c>
      <c r="CB139" s="82" t="str">
        <f>IFERROR(IF((VLOOKUP($B$2,справочники!N132:S221,3,FALSE()))&lt;AN139,"Нарушен ПУС 2027 г.",""),"")</f>
        <v/>
      </c>
      <c r="CC139" s="82" t="str">
        <f>IFERROR(IF((VLOOKUP($B$2,справочники!N132:S221,4,FALSE()))&lt;AX139,"Нарушен ПУС 2028 г.",""),"")</f>
        <v/>
      </c>
      <c r="CD139" s="82" t="str">
        <f>IFERROR(IF((VLOOKUP($B$2,справочники!N132:S221,5,FALSE()))&lt;BH139,"Нарушен ПУС 2029 г.",""),"")</f>
        <v/>
      </c>
      <c r="CE139" s="82" t="str">
        <f>IFERROR(IF((VLOOKUP($B$2,справочники!N132:S221,6,FALSE()))&lt;BR139,"Нарушен ПУС 2030 г.",""),"")</f>
        <v/>
      </c>
    </row>
    <row r="140" spans="1:83" ht="54" customHeight="1">
      <c r="A140" s="102">
        <v>132</v>
      </c>
      <c r="B140" s="61"/>
      <c r="C140" s="104"/>
      <c r="D140" s="61"/>
      <c r="E140" s="63"/>
      <c r="F140" s="64"/>
      <c r="G140" s="61"/>
      <c r="H140" s="61"/>
      <c r="I140" s="65"/>
      <c r="J140" s="61"/>
      <c r="K140" s="61"/>
      <c r="L140" s="61"/>
      <c r="M140" s="61"/>
      <c r="N140" s="83">
        <f t="shared" si="109"/>
        <v>0</v>
      </c>
      <c r="O140" s="61"/>
      <c r="P140" s="63"/>
      <c r="Q140" s="84">
        <f t="shared" si="135"/>
        <v>0</v>
      </c>
      <c r="R140" s="85">
        <f t="shared" si="110"/>
        <v>0</v>
      </c>
      <c r="S140" s="86" t="e">
        <f t="shared" si="111"/>
        <v>#DIV/0!</v>
      </c>
      <c r="T140" s="85">
        <f t="shared" si="112"/>
        <v>0</v>
      </c>
      <c r="U140" s="85">
        <f t="shared" si="113"/>
        <v>0</v>
      </c>
      <c r="V140" s="85">
        <f t="shared" si="114"/>
        <v>0</v>
      </c>
      <c r="W140" s="85">
        <f t="shared" si="115"/>
        <v>0</v>
      </c>
      <c r="X140" s="85">
        <f t="shared" si="116"/>
        <v>0</v>
      </c>
      <c r="Y140" s="85">
        <f t="shared" si="117"/>
        <v>0</v>
      </c>
      <c r="Z140" s="85">
        <f t="shared" si="118"/>
        <v>0</v>
      </c>
      <c r="AA140" s="87">
        <f t="shared" si="119"/>
        <v>0</v>
      </c>
      <c r="AB140" s="84">
        <f t="shared" si="120"/>
        <v>0</v>
      </c>
      <c r="AC140" s="85">
        <f t="shared" si="121"/>
        <v>0</v>
      </c>
      <c r="AD140" s="89" t="e">
        <f t="shared" si="122"/>
        <v>#DIV/0!</v>
      </c>
      <c r="AE140" s="90"/>
      <c r="AF140" s="91"/>
      <c r="AG140" s="90"/>
      <c r="AH140" s="91"/>
      <c r="AI140" s="90"/>
      <c r="AJ140" s="90"/>
      <c r="AK140" s="93"/>
      <c r="AL140" s="84">
        <f t="shared" si="123"/>
        <v>0</v>
      </c>
      <c r="AM140" s="85">
        <f t="shared" si="124"/>
        <v>0</v>
      </c>
      <c r="AN140" s="89" t="e">
        <f t="shared" si="125"/>
        <v>#DIV/0!</v>
      </c>
      <c r="AO140" s="90"/>
      <c r="AP140" s="91"/>
      <c r="AQ140" s="90"/>
      <c r="AR140" s="91"/>
      <c r="AS140" s="90"/>
      <c r="AT140" s="90"/>
      <c r="AU140" s="93"/>
      <c r="AV140" s="84">
        <f t="shared" si="126"/>
        <v>0</v>
      </c>
      <c r="AW140" s="85">
        <f t="shared" si="127"/>
        <v>0</v>
      </c>
      <c r="AX140" s="89" t="e">
        <f t="shared" si="128"/>
        <v>#DIV/0!</v>
      </c>
      <c r="AY140" s="76"/>
      <c r="AZ140" s="77"/>
      <c r="BA140" s="76"/>
      <c r="BB140" s="77"/>
      <c r="BC140" s="76"/>
      <c r="BD140" s="78"/>
      <c r="BE140" s="79"/>
      <c r="BF140" s="84">
        <f t="shared" si="129"/>
        <v>0</v>
      </c>
      <c r="BG140" s="85">
        <f t="shared" si="130"/>
        <v>0</v>
      </c>
      <c r="BH140" s="89" t="e">
        <f t="shared" si="131"/>
        <v>#DIV/0!</v>
      </c>
      <c r="BI140" s="76"/>
      <c r="BJ140" s="77"/>
      <c r="BK140" s="76"/>
      <c r="BL140" s="77"/>
      <c r="BM140" s="76"/>
      <c r="BN140" s="78"/>
      <c r="BO140" s="79"/>
      <c r="BP140" s="84">
        <f t="shared" si="132"/>
        <v>0</v>
      </c>
      <c r="BQ140" s="85">
        <f t="shared" si="133"/>
        <v>0</v>
      </c>
      <c r="BR140" s="89" t="e">
        <f t="shared" si="134"/>
        <v>#DIV/0!</v>
      </c>
      <c r="BS140" s="76"/>
      <c r="BT140" s="77"/>
      <c r="BU140" s="76"/>
      <c r="BV140" s="77"/>
      <c r="BW140" s="76"/>
      <c r="BX140" s="78"/>
      <c r="BY140" s="79"/>
      <c r="BZ140" s="81" t="str">
        <f>IF(Q140&lt;&gt;'Характеристика мероприятий'!K138,"Стоимость мероприятия не соответствует НМЦК","")</f>
        <v/>
      </c>
      <c r="CA140" s="82" t="str">
        <f>IFERROR(IF((VLOOKUP($B$2,справочники!N133:S222,2,FALSE()))&lt;AD140,"Нарушен ПУС 2026 г."," "),"")</f>
        <v/>
      </c>
      <c r="CB140" s="82" t="str">
        <f>IFERROR(IF((VLOOKUP($B$2,справочники!N133:S222,3,FALSE()))&lt;AN140,"Нарушен ПУС 2027 г.",""),"")</f>
        <v/>
      </c>
      <c r="CC140" s="82" t="str">
        <f>IFERROR(IF((VLOOKUP($B$2,справочники!N133:S222,4,FALSE()))&lt;AX140,"Нарушен ПУС 2028 г.",""),"")</f>
        <v/>
      </c>
      <c r="CD140" s="82" t="str">
        <f>IFERROR(IF((VLOOKUP($B$2,справочники!N133:S222,5,FALSE()))&lt;BH140,"Нарушен ПУС 2029 г.",""),"")</f>
        <v/>
      </c>
      <c r="CE140" s="82" t="str">
        <f>IFERROR(IF((VLOOKUP($B$2,справочники!N133:S222,6,FALSE()))&lt;BR140,"Нарушен ПУС 2030 г.",""),"")</f>
        <v/>
      </c>
    </row>
    <row r="141" spans="1:83" ht="54" customHeight="1">
      <c r="A141" s="102">
        <v>133</v>
      </c>
      <c r="B141" s="61"/>
      <c r="C141" s="104"/>
      <c r="D141" s="61"/>
      <c r="E141" s="63"/>
      <c r="F141" s="64"/>
      <c r="G141" s="61"/>
      <c r="H141" s="61"/>
      <c r="I141" s="65"/>
      <c r="J141" s="61"/>
      <c r="K141" s="61"/>
      <c r="L141" s="61"/>
      <c r="M141" s="61"/>
      <c r="N141" s="83">
        <f t="shared" si="109"/>
        <v>0</v>
      </c>
      <c r="O141" s="61"/>
      <c r="P141" s="63"/>
      <c r="Q141" s="84">
        <f t="shared" si="135"/>
        <v>0</v>
      </c>
      <c r="R141" s="85">
        <f t="shared" si="110"/>
        <v>0</v>
      </c>
      <c r="S141" s="86" t="e">
        <f t="shared" si="111"/>
        <v>#DIV/0!</v>
      </c>
      <c r="T141" s="85">
        <f t="shared" si="112"/>
        <v>0</v>
      </c>
      <c r="U141" s="85">
        <f t="shared" si="113"/>
        <v>0</v>
      </c>
      <c r="V141" s="85">
        <f t="shared" si="114"/>
        <v>0</v>
      </c>
      <c r="W141" s="85">
        <f t="shared" si="115"/>
        <v>0</v>
      </c>
      <c r="X141" s="85">
        <f t="shared" si="116"/>
        <v>0</v>
      </c>
      <c r="Y141" s="85">
        <f t="shared" si="117"/>
        <v>0</v>
      </c>
      <c r="Z141" s="85">
        <f t="shared" si="118"/>
        <v>0</v>
      </c>
      <c r="AA141" s="87">
        <f t="shared" si="119"/>
        <v>0</v>
      </c>
      <c r="AB141" s="84">
        <f t="shared" si="120"/>
        <v>0</v>
      </c>
      <c r="AC141" s="85">
        <f t="shared" si="121"/>
        <v>0</v>
      </c>
      <c r="AD141" s="89" t="e">
        <f t="shared" si="122"/>
        <v>#DIV/0!</v>
      </c>
      <c r="AE141" s="90"/>
      <c r="AF141" s="91"/>
      <c r="AG141" s="90"/>
      <c r="AH141" s="91"/>
      <c r="AI141" s="90"/>
      <c r="AJ141" s="90"/>
      <c r="AK141" s="93"/>
      <c r="AL141" s="84">
        <f t="shared" si="123"/>
        <v>0</v>
      </c>
      <c r="AM141" s="85">
        <f t="shared" si="124"/>
        <v>0</v>
      </c>
      <c r="AN141" s="89" t="e">
        <f t="shared" si="125"/>
        <v>#DIV/0!</v>
      </c>
      <c r="AO141" s="90"/>
      <c r="AP141" s="91"/>
      <c r="AQ141" s="90"/>
      <c r="AR141" s="91"/>
      <c r="AS141" s="90"/>
      <c r="AT141" s="90"/>
      <c r="AU141" s="93"/>
      <c r="AV141" s="84">
        <f t="shared" si="126"/>
        <v>0</v>
      </c>
      <c r="AW141" s="85">
        <f t="shared" si="127"/>
        <v>0</v>
      </c>
      <c r="AX141" s="89" t="e">
        <f t="shared" si="128"/>
        <v>#DIV/0!</v>
      </c>
      <c r="AY141" s="76"/>
      <c r="AZ141" s="77"/>
      <c r="BA141" s="76"/>
      <c r="BB141" s="77"/>
      <c r="BC141" s="76"/>
      <c r="BD141" s="78"/>
      <c r="BE141" s="79"/>
      <c r="BF141" s="84">
        <f t="shared" si="129"/>
        <v>0</v>
      </c>
      <c r="BG141" s="85">
        <f t="shared" si="130"/>
        <v>0</v>
      </c>
      <c r="BH141" s="89" t="e">
        <f t="shared" si="131"/>
        <v>#DIV/0!</v>
      </c>
      <c r="BI141" s="76"/>
      <c r="BJ141" s="77"/>
      <c r="BK141" s="76"/>
      <c r="BL141" s="77"/>
      <c r="BM141" s="76"/>
      <c r="BN141" s="78"/>
      <c r="BO141" s="79"/>
      <c r="BP141" s="84">
        <f t="shared" si="132"/>
        <v>0</v>
      </c>
      <c r="BQ141" s="85">
        <f t="shared" si="133"/>
        <v>0</v>
      </c>
      <c r="BR141" s="89" t="e">
        <f t="shared" si="134"/>
        <v>#DIV/0!</v>
      </c>
      <c r="BS141" s="76"/>
      <c r="BT141" s="77"/>
      <c r="BU141" s="76"/>
      <c r="BV141" s="77"/>
      <c r="BW141" s="76"/>
      <c r="BX141" s="78"/>
      <c r="BY141" s="79"/>
      <c r="BZ141" s="81" t="str">
        <f>IF(Q141&lt;&gt;'Характеристика мероприятий'!K139,"Стоимость мероприятия не соответствует НМЦК","")</f>
        <v/>
      </c>
      <c r="CA141" s="82" t="str">
        <f>IFERROR(IF((VLOOKUP($B$2,справочники!N134:S223,2,FALSE()))&lt;AD141,"Нарушен ПУС 2026 г."," "),"")</f>
        <v/>
      </c>
      <c r="CB141" s="82" t="str">
        <f>IFERROR(IF((VLOOKUP($B$2,справочники!N134:S223,3,FALSE()))&lt;AN141,"Нарушен ПУС 2027 г.",""),"")</f>
        <v/>
      </c>
      <c r="CC141" s="82" t="str">
        <f>IFERROR(IF((VLOOKUP($B$2,справочники!N134:S223,4,FALSE()))&lt;AX141,"Нарушен ПУС 2028 г.",""),"")</f>
        <v/>
      </c>
      <c r="CD141" s="82" t="str">
        <f>IFERROR(IF((VLOOKUP($B$2,справочники!N134:S223,5,FALSE()))&lt;BH141,"Нарушен ПУС 2029 г.",""),"")</f>
        <v/>
      </c>
      <c r="CE141" s="82" t="str">
        <f>IFERROR(IF((VLOOKUP($B$2,справочники!N134:S223,6,FALSE()))&lt;BR141,"Нарушен ПУС 2030 г.",""),"")</f>
        <v/>
      </c>
    </row>
    <row r="142" spans="1:83" ht="54" customHeight="1">
      <c r="A142" s="102">
        <v>134</v>
      </c>
      <c r="B142" s="61"/>
      <c r="C142" s="104"/>
      <c r="D142" s="61"/>
      <c r="E142" s="63"/>
      <c r="F142" s="64"/>
      <c r="G142" s="61"/>
      <c r="H142" s="61"/>
      <c r="I142" s="65"/>
      <c r="J142" s="61"/>
      <c r="K142" s="61"/>
      <c r="L142" s="61"/>
      <c r="M142" s="61"/>
      <c r="N142" s="83">
        <f t="shared" si="109"/>
        <v>0</v>
      </c>
      <c r="O142" s="61"/>
      <c r="P142" s="63"/>
      <c r="Q142" s="84">
        <f t="shared" si="135"/>
        <v>0</v>
      </c>
      <c r="R142" s="85">
        <f t="shared" si="110"/>
        <v>0</v>
      </c>
      <c r="S142" s="86" t="e">
        <f t="shared" si="111"/>
        <v>#DIV/0!</v>
      </c>
      <c r="T142" s="85">
        <f t="shared" si="112"/>
        <v>0</v>
      </c>
      <c r="U142" s="85">
        <f t="shared" si="113"/>
        <v>0</v>
      </c>
      <c r="V142" s="85">
        <f t="shared" si="114"/>
        <v>0</v>
      </c>
      <c r="W142" s="85">
        <f t="shared" si="115"/>
        <v>0</v>
      </c>
      <c r="X142" s="85">
        <f t="shared" si="116"/>
        <v>0</v>
      </c>
      <c r="Y142" s="85">
        <f t="shared" si="117"/>
        <v>0</v>
      </c>
      <c r="Z142" s="85">
        <f t="shared" si="118"/>
        <v>0</v>
      </c>
      <c r="AA142" s="87">
        <f t="shared" si="119"/>
        <v>0</v>
      </c>
      <c r="AB142" s="84">
        <f t="shared" si="120"/>
        <v>0</v>
      </c>
      <c r="AC142" s="85">
        <f t="shared" si="121"/>
        <v>0</v>
      </c>
      <c r="AD142" s="89" t="e">
        <f t="shared" si="122"/>
        <v>#DIV/0!</v>
      </c>
      <c r="AE142" s="90"/>
      <c r="AF142" s="91"/>
      <c r="AG142" s="90"/>
      <c r="AH142" s="91"/>
      <c r="AI142" s="90"/>
      <c r="AJ142" s="90"/>
      <c r="AK142" s="93"/>
      <c r="AL142" s="84">
        <f t="shared" si="123"/>
        <v>0</v>
      </c>
      <c r="AM142" s="85">
        <f t="shared" si="124"/>
        <v>0</v>
      </c>
      <c r="AN142" s="89" t="e">
        <f t="shared" si="125"/>
        <v>#DIV/0!</v>
      </c>
      <c r="AO142" s="90"/>
      <c r="AP142" s="91"/>
      <c r="AQ142" s="90"/>
      <c r="AR142" s="91"/>
      <c r="AS142" s="90"/>
      <c r="AT142" s="90"/>
      <c r="AU142" s="93"/>
      <c r="AV142" s="84">
        <f t="shared" si="126"/>
        <v>0</v>
      </c>
      <c r="AW142" s="85">
        <f t="shared" si="127"/>
        <v>0</v>
      </c>
      <c r="AX142" s="89" t="e">
        <f t="shared" si="128"/>
        <v>#DIV/0!</v>
      </c>
      <c r="AY142" s="76"/>
      <c r="AZ142" s="77"/>
      <c r="BA142" s="76"/>
      <c r="BB142" s="77"/>
      <c r="BC142" s="76"/>
      <c r="BD142" s="78"/>
      <c r="BE142" s="79"/>
      <c r="BF142" s="84">
        <f t="shared" si="129"/>
        <v>0</v>
      </c>
      <c r="BG142" s="85">
        <f t="shared" si="130"/>
        <v>0</v>
      </c>
      <c r="BH142" s="89" t="e">
        <f t="shared" si="131"/>
        <v>#DIV/0!</v>
      </c>
      <c r="BI142" s="76"/>
      <c r="BJ142" s="77"/>
      <c r="BK142" s="76"/>
      <c r="BL142" s="77"/>
      <c r="BM142" s="76"/>
      <c r="BN142" s="78"/>
      <c r="BO142" s="79"/>
      <c r="BP142" s="84">
        <f t="shared" si="132"/>
        <v>0</v>
      </c>
      <c r="BQ142" s="85">
        <f t="shared" si="133"/>
        <v>0</v>
      </c>
      <c r="BR142" s="89" t="e">
        <f t="shared" si="134"/>
        <v>#DIV/0!</v>
      </c>
      <c r="BS142" s="76"/>
      <c r="BT142" s="77"/>
      <c r="BU142" s="76"/>
      <c r="BV142" s="77"/>
      <c r="BW142" s="76"/>
      <c r="BX142" s="78"/>
      <c r="BY142" s="79"/>
      <c r="BZ142" s="81" t="str">
        <f>IF(Q142&lt;&gt;'Характеристика мероприятий'!K140,"Стоимость мероприятия не соответствует НМЦК","")</f>
        <v/>
      </c>
      <c r="CA142" s="82" t="str">
        <f>IFERROR(IF((VLOOKUP($B$2,справочники!N135:S224,2,FALSE()))&lt;AD142,"Нарушен ПУС 2026 г."," "),"")</f>
        <v/>
      </c>
      <c r="CB142" s="82" t="str">
        <f>IFERROR(IF((VLOOKUP($B$2,справочники!N135:S224,3,FALSE()))&lt;AN142,"Нарушен ПУС 2027 г.",""),"")</f>
        <v/>
      </c>
      <c r="CC142" s="82" t="str">
        <f>IFERROR(IF((VLOOKUP($B$2,справочники!N135:S224,4,FALSE()))&lt;AX142,"Нарушен ПУС 2028 г.",""),"")</f>
        <v/>
      </c>
      <c r="CD142" s="82" t="str">
        <f>IFERROR(IF((VLOOKUP($B$2,справочники!N135:S224,5,FALSE()))&lt;BH142,"Нарушен ПУС 2029 г.",""),"")</f>
        <v/>
      </c>
      <c r="CE142" s="82" t="str">
        <f>IFERROR(IF((VLOOKUP($B$2,справочники!N135:S224,6,FALSE()))&lt;BR142,"Нарушен ПУС 2030 г.",""),"")</f>
        <v/>
      </c>
    </row>
    <row r="143" spans="1:83" ht="54" customHeight="1">
      <c r="A143" s="102">
        <v>135</v>
      </c>
      <c r="B143" s="61"/>
      <c r="C143" s="104"/>
      <c r="D143" s="61"/>
      <c r="E143" s="63"/>
      <c r="F143" s="64"/>
      <c r="G143" s="61"/>
      <c r="H143" s="61"/>
      <c r="I143" s="65"/>
      <c r="J143" s="61"/>
      <c r="K143" s="61"/>
      <c r="L143" s="61"/>
      <c r="M143" s="61"/>
      <c r="N143" s="83">
        <f t="shared" si="109"/>
        <v>0</v>
      </c>
      <c r="O143" s="61"/>
      <c r="P143" s="63"/>
      <c r="Q143" s="84">
        <f t="shared" si="135"/>
        <v>0</v>
      </c>
      <c r="R143" s="85">
        <f t="shared" si="110"/>
        <v>0</v>
      </c>
      <c r="S143" s="86" t="e">
        <f t="shared" si="111"/>
        <v>#DIV/0!</v>
      </c>
      <c r="T143" s="85">
        <f t="shared" si="112"/>
        <v>0</v>
      </c>
      <c r="U143" s="85">
        <f t="shared" si="113"/>
        <v>0</v>
      </c>
      <c r="V143" s="85">
        <f t="shared" si="114"/>
        <v>0</v>
      </c>
      <c r="W143" s="85">
        <f t="shared" si="115"/>
        <v>0</v>
      </c>
      <c r="X143" s="85">
        <f t="shared" si="116"/>
        <v>0</v>
      </c>
      <c r="Y143" s="85">
        <f t="shared" si="117"/>
        <v>0</v>
      </c>
      <c r="Z143" s="85">
        <f t="shared" si="118"/>
        <v>0</v>
      </c>
      <c r="AA143" s="87">
        <f t="shared" si="119"/>
        <v>0</v>
      </c>
      <c r="AB143" s="84">
        <f t="shared" si="120"/>
        <v>0</v>
      </c>
      <c r="AC143" s="85">
        <f t="shared" si="121"/>
        <v>0</v>
      </c>
      <c r="AD143" s="89" t="e">
        <f t="shared" si="122"/>
        <v>#DIV/0!</v>
      </c>
      <c r="AE143" s="90"/>
      <c r="AF143" s="91"/>
      <c r="AG143" s="90"/>
      <c r="AH143" s="91"/>
      <c r="AI143" s="90"/>
      <c r="AJ143" s="90"/>
      <c r="AK143" s="93"/>
      <c r="AL143" s="84">
        <f t="shared" si="123"/>
        <v>0</v>
      </c>
      <c r="AM143" s="85">
        <f t="shared" si="124"/>
        <v>0</v>
      </c>
      <c r="AN143" s="89" t="e">
        <f t="shared" si="125"/>
        <v>#DIV/0!</v>
      </c>
      <c r="AO143" s="90"/>
      <c r="AP143" s="91"/>
      <c r="AQ143" s="90"/>
      <c r="AR143" s="91"/>
      <c r="AS143" s="90"/>
      <c r="AT143" s="90"/>
      <c r="AU143" s="93"/>
      <c r="AV143" s="84">
        <f t="shared" si="126"/>
        <v>0</v>
      </c>
      <c r="AW143" s="85">
        <f t="shared" si="127"/>
        <v>0</v>
      </c>
      <c r="AX143" s="89" t="e">
        <f t="shared" si="128"/>
        <v>#DIV/0!</v>
      </c>
      <c r="AY143" s="76"/>
      <c r="AZ143" s="77"/>
      <c r="BA143" s="76"/>
      <c r="BB143" s="77"/>
      <c r="BC143" s="76"/>
      <c r="BD143" s="78"/>
      <c r="BE143" s="79"/>
      <c r="BF143" s="84">
        <f t="shared" si="129"/>
        <v>0</v>
      </c>
      <c r="BG143" s="85">
        <f t="shared" si="130"/>
        <v>0</v>
      </c>
      <c r="BH143" s="89" t="e">
        <f t="shared" si="131"/>
        <v>#DIV/0!</v>
      </c>
      <c r="BI143" s="76"/>
      <c r="BJ143" s="77"/>
      <c r="BK143" s="76"/>
      <c r="BL143" s="77"/>
      <c r="BM143" s="76"/>
      <c r="BN143" s="78"/>
      <c r="BO143" s="79"/>
      <c r="BP143" s="84">
        <f t="shared" si="132"/>
        <v>0</v>
      </c>
      <c r="BQ143" s="85">
        <f t="shared" si="133"/>
        <v>0</v>
      </c>
      <c r="BR143" s="89" t="e">
        <f t="shared" si="134"/>
        <v>#DIV/0!</v>
      </c>
      <c r="BS143" s="76"/>
      <c r="BT143" s="77"/>
      <c r="BU143" s="76"/>
      <c r="BV143" s="77"/>
      <c r="BW143" s="76"/>
      <c r="BX143" s="78"/>
      <c r="BY143" s="79"/>
      <c r="BZ143" s="81" t="str">
        <f>IF(Q143&lt;&gt;'Характеристика мероприятий'!K141,"Стоимость мероприятия не соответствует НМЦК","")</f>
        <v/>
      </c>
      <c r="CA143" s="82" t="str">
        <f>IFERROR(IF((VLOOKUP($B$2,справочники!N136:S225,2,FALSE()))&lt;AD143,"Нарушен ПУС 2026 г."," "),"")</f>
        <v/>
      </c>
      <c r="CB143" s="82" t="str">
        <f>IFERROR(IF((VLOOKUP($B$2,справочники!N136:S225,3,FALSE()))&lt;AN143,"Нарушен ПУС 2027 г.",""),"")</f>
        <v/>
      </c>
      <c r="CC143" s="82" t="str">
        <f>IFERROR(IF((VLOOKUP($B$2,справочники!N136:S225,4,FALSE()))&lt;AX143,"Нарушен ПУС 2028 г.",""),"")</f>
        <v/>
      </c>
      <c r="CD143" s="82" t="str">
        <f>IFERROR(IF((VLOOKUP($B$2,справочники!N136:S225,5,FALSE()))&lt;BH143,"Нарушен ПУС 2029 г.",""),"")</f>
        <v/>
      </c>
      <c r="CE143" s="82" t="str">
        <f>IFERROR(IF((VLOOKUP($B$2,справочники!N136:S225,6,FALSE()))&lt;BR143,"Нарушен ПУС 2030 г.",""),"")</f>
        <v/>
      </c>
    </row>
    <row r="144" spans="1:83" ht="54" customHeight="1">
      <c r="A144" s="102">
        <v>136</v>
      </c>
      <c r="B144" s="61"/>
      <c r="C144" s="104"/>
      <c r="D144" s="61"/>
      <c r="E144" s="63"/>
      <c r="F144" s="64"/>
      <c r="G144" s="61"/>
      <c r="H144" s="61"/>
      <c r="I144" s="65"/>
      <c r="J144" s="61"/>
      <c r="K144" s="61"/>
      <c r="L144" s="61"/>
      <c r="M144" s="61"/>
      <c r="N144" s="83">
        <f t="shared" si="109"/>
        <v>0</v>
      </c>
      <c r="O144" s="61"/>
      <c r="P144" s="63"/>
      <c r="Q144" s="84">
        <f t="shared" si="135"/>
        <v>0</v>
      </c>
      <c r="R144" s="85">
        <f t="shared" si="110"/>
        <v>0</v>
      </c>
      <c r="S144" s="86" t="e">
        <f t="shared" si="111"/>
        <v>#DIV/0!</v>
      </c>
      <c r="T144" s="85">
        <f t="shared" si="112"/>
        <v>0</v>
      </c>
      <c r="U144" s="85">
        <f t="shared" si="113"/>
        <v>0</v>
      </c>
      <c r="V144" s="85">
        <f t="shared" si="114"/>
        <v>0</v>
      </c>
      <c r="W144" s="85">
        <f t="shared" si="115"/>
        <v>0</v>
      </c>
      <c r="X144" s="85">
        <f t="shared" si="116"/>
        <v>0</v>
      </c>
      <c r="Y144" s="85">
        <f t="shared" si="117"/>
        <v>0</v>
      </c>
      <c r="Z144" s="85">
        <f t="shared" si="118"/>
        <v>0</v>
      </c>
      <c r="AA144" s="87">
        <f t="shared" si="119"/>
        <v>0</v>
      </c>
      <c r="AB144" s="84">
        <f t="shared" si="120"/>
        <v>0</v>
      </c>
      <c r="AC144" s="85">
        <f t="shared" si="121"/>
        <v>0</v>
      </c>
      <c r="AD144" s="89" t="e">
        <f t="shared" si="122"/>
        <v>#DIV/0!</v>
      </c>
      <c r="AE144" s="90"/>
      <c r="AF144" s="91"/>
      <c r="AG144" s="90"/>
      <c r="AH144" s="91"/>
      <c r="AI144" s="90"/>
      <c r="AJ144" s="90"/>
      <c r="AK144" s="93"/>
      <c r="AL144" s="84">
        <f t="shared" si="123"/>
        <v>0</v>
      </c>
      <c r="AM144" s="85">
        <f t="shared" si="124"/>
        <v>0</v>
      </c>
      <c r="AN144" s="89" t="e">
        <f t="shared" si="125"/>
        <v>#DIV/0!</v>
      </c>
      <c r="AO144" s="90"/>
      <c r="AP144" s="91"/>
      <c r="AQ144" s="90"/>
      <c r="AR144" s="91"/>
      <c r="AS144" s="90"/>
      <c r="AT144" s="90"/>
      <c r="AU144" s="93"/>
      <c r="AV144" s="84">
        <f t="shared" si="126"/>
        <v>0</v>
      </c>
      <c r="AW144" s="85">
        <f t="shared" si="127"/>
        <v>0</v>
      </c>
      <c r="AX144" s="89" t="e">
        <f t="shared" si="128"/>
        <v>#DIV/0!</v>
      </c>
      <c r="AY144" s="76"/>
      <c r="AZ144" s="77"/>
      <c r="BA144" s="76"/>
      <c r="BB144" s="77"/>
      <c r="BC144" s="76"/>
      <c r="BD144" s="78"/>
      <c r="BE144" s="79"/>
      <c r="BF144" s="84">
        <f t="shared" si="129"/>
        <v>0</v>
      </c>
      <c r="BG144" s="85">
        <f t="shared" si="130"/>
        <v>0</v>
      </c>
      <c r="BH144" s="89" t="e">
        <f t="shared" si="131"/>
        <v>#DIV/0!</v>
      </c>
      <c r="BI144" s="76"/>
      <c r="BJ144" s="77"/>
      <c r="BK144" s="76"/>
      <c r="BL144" s="77"/>
      <c r="BM144" s="76"/>
      <c r="BN144" s="78"/>
      <c r="BO144" s="79"/>
      <c r="BP144" s="84">
        <f t="shared" si="132"/>
        <v>0</v>
      </c>
      <c r="BQ144" s="85">
        <f t="shared" si="133"/>
        <v>0</v>
      </c>
      <c r="BR144" s="89" t="e">
        <f t="shared" si="134"/>
        <v>#DIV/0!</v>
      </c>
      <c r="BS144" s="76"/>
      <c r="BT144" s="77"/>
      <c r="BU144" s="76"/>
      <c r="BV144" s="77"/>
      <c r="BW144" s="76"/>
      <c r="BX144" s="78"/>
      <c r="BY144" s="79"/>
      <c r="BZ144" s="81" t="str">
        <f>IF(Q144&lt;&gt;'Характеристика мероприятий'!K142,"Стоимость мероприятия не соответствует НМЦК","")</f>
        <v/>
      </c>
      <c r="CA144" s="82" t="str">
        <f>IFERROR(IF((VLOOKUP($B$2,справочники!N137:S226,2,FALSE()))&lt;AD144,"Нарушен ПУС 2026 г."," "),"")</f>
        <v/>
      </c>
      <c r="CB144" s="82" t="str">
        <f>IFERROR(IF((VLOOKUP($B$2,справочники!N137:S226,3,FALSE()))&lt;AN144,"Нарушен ПУС 2027 г.",""),"")</f>
        <v/>
      </c>
      <c r="CC144" s="82" t="str">
        <f>IFERROR(IF((VLOOKUP($B$2,справочники!N137:S226,4,FALSE()))&lt;AX144,"Нарушен ПУС 2028 г.",""),"")</f>
        <v/>
      </c>
      <c r="CD144" s="82" t="str">
        <f>IFERROR(IF((VLOOKUP($B$2,справочники!N137:S226,5,FALSE()))&lt;BH144,"Нарушен ПУС 2029 г.",""),"")</f>
        <v/>
      </c>
      <c r="CE144" s="82" t="str">
        <f>IFERROR(IF((VLOOKUP($B$2,справочники!N137:S226,6,FALSE()))&lt;BR144,"Нарушен ПУС 2030 г.",""),"")</f>
        <v/>
      </c>
    </row>
    <row r="145" spans="1:83" ht="54" customHeight="1">
      <c r="A145" s="102">
        <v>137</v>
      </c>
      <c r="B145" s="61"/>
      <c r="C145" s="104"/>
      <c r="D145" s="61"/>
      <c r="E145" s="63"/>
      <c r="F145" s="64"/>
      <c r="G145" s="61"/>
      <c r="H145" s="61"/>
      <c r="I145" s="65"/>
      <c r="J145" s="61"/>
      <c r="K145" s="61"/>
      <c r="L145" s="61"/>
      <c r="M145" s="61"/>
      <c r="N145" s="83">
        <f t="shared" si="109"/>
        <v>0</v>
      </c>
      <c r="O145" s="61"/>
      <c r="P145" s="63"/>
      <c r="Q145" s="84">
        <f t="shared" si="135"/>
        <v>0</v>
      </c>
      <c r="R145" s="85">
        <f t="shared" si="110"/>
        <v>0</v>
      </c>
      <c r="S145" s="86" t="e">
        <f t="shared" si="111"/>
        <v>#DIV/0!</v>
      </c>
      <c r="T145" s="85">
        <f t="shared" si="112"/>
        <v>0</v>
      </c>
      <c r="U145" s="85">
        <f t="shared" si="113"/>
        <v>0</v>
      </c>
      <c r="V145" s="85">
        <f t="shared" si="114"/>
        <v>0</v>
      </c>
      <c r="W145" s="85">
        <f t="shared" si="115"/>
        <v>0</v>
      </c>
      <c r="X145" s="85">
        <f t="shared" si="116"/>
        <v>0</v>
      </c>
      <c r="Y145" s="85">
        <f t="shared" si="117"/>
        <v>0</v>
      </c>
      <c r="Z145" s="85">
        <f t="shared" si="118"/>
        <v>0</v>
      </c>
      <c r="AA145" s="87">
        <f t="shared" si="119"/>
        <v>0</v>
      </c>
      <c r="AB145" s="84">
        <f t="shared" si="120"/>
        <v>0</v>
      </c>
      <c r="AC145" s="85">
        <f t="shared" si="121"/>
        <v>0</v>
      </c>
      <c r="AD145" s="89" t="e">
        <f t="shared" si="122"/>
        <v>#DIV/0!</v>
      </c>
      <c r="AE145" s="90"/>
      <c r="AF145" s="91"/>
      <c r="AG145" s="90"/>
      <c r="AH145" s="91"/>
      <c r="AI145" s="90"/>
      <c r="AJ145" s="90"/>
      <c r="AK145" s="93"/>
      <c r="AL145" s="84">
        <f t="shared" si="123"/>
        <v>0</v>
      </c>
      <c r="AM145" s="85">
        <f t="shared" si="124"/>
        <v>0</v>
      </c>
      <c r="AN145" s="89" t="e">
        <f t="shared" si="125"/>
        <v>#DIV/0!</v>
      </c>
      <c r="AO145" s="90"/>
      <c r="AP145" s="91"/>
      <c r="AQ145" s="90"/>
      <c r="AR145" s="91"/>
      <c r="AS145" s="90"/>
      <c r="AT145" s="90"/>
      <c r="AU145" s="93"/>
      <c r="AV145" s="84">
        <f t="shared" si="126"/>
        <v>0</v>
      </c>
      <c r="AW145" s="85">
        <f t="shared" si="127"/>
        <v>0</v>
      </c>
      <c r="AX145" s="89" t="e">
        <f t="shared" si="128"/>
        <v>#DIV/0!</v>
      </c>
      <c r="AY145" s="76"/>
      <c r="AZ145" s="77"/>
      <c r="BA145" s="76"/>
      <c r="BB145" s="77"/>
      <c r="BC145" s="76"/>
      <c r="BD145" s="78"/>
      <c r="BE145" s="79"/>
      <c r="BF145" s="84">
        <f t="shared" si="129"/>
        <v>0</v>
      </c>
      <c r="BG145" s="85">
        <f t="shared" si="130"/>
        <v>0</v>
      </c>
      <c r="BH145" s="89" t="e">
        <f t="shared" si="131"/>
        <v>#DIV/0!</v>
      </c>
      <c r="BI145" s="76"/>
      <c r="BJ145" s="77"/>
      <c r="BK145" s="76"/>
      <c r="BL145" s="77"/>
      <c r="BM145" s="76"/>
      <c r="BN145" s="78"/>
      <c r="BO145" s="79"/>
      <c r="BP145" s="84">
        <f t="shared" si="132"/>
        <v>0</v>
      </c>
      <c r="BQ145" s="85">
        <f t="shared" si="133"/>
        <v>0</v>
      </c>
      <c r="BR145" s="89" t="e">
        <f t="shared" si="134"/>
        <v>#DIV/0!</v>
      </c>
      <c r="BS145" s="76"/>
      <c r="BT145" s="77"/>
      <c r="BU145" s="76"/>
      <c r="BV145" s="77"/>
      <c r="BW145" s="76"/>
      <c r="BX145" s="78"/>
      <c r="BY145" s="79"/>
      <c r="BZ145" s="81" t="str">
        <f>IF(Q145&lt;&gt;'Характеристика мероприятий'!K143,"Стоимость мероприятия не соответствует НМЦК","")</f>
        <v/>
      </c>
      <c r="CA145" s="82" t="str">
        <f>IFERROR(IF((VLOOKUP($B$2,справочники!N138:S227,2,FALSE()))&lt;AD145,"Нарушен ПУС 2026 г."," "),"")</f>
        <v/>
      </c>
      <c r="CB145" s="82" t="str">
        <f>IFERROR(IF((VLOOKUP($B$2,справочники!N138:S227,3,FALSE()))&lt;AN145,"Нарушен ПУС 2027 г.",""),"")</f>
        <v/>
      </c>
      <c r="CC145" s="82" t="str">
        <f>IFERROR(IF((VLOOKUP($B$2,справочники!N138:S227,4,FALSE()))&lt;AX145,"Нарушен ПУС 2028 г.",""),"")</f>
        <v/>
      </c>
      <c r="CD145" s="82" t="str">
        <f>IFERROR(IF((VLOOKUP($B$2,справочники!N138:S227,5,FALSE()))&lt;BH145,"Нарушен ПУС 2029 г.",""),"")</f>
        <v/>
      </c>
      <c r="CE145" s="82" t="str">
        <f>IFERROR(IF((VLOOKUP($B$2,справочники!N138:S227,6,FALSE()))&lt;BR145,"Нарушен ПУС 2030 г.",""),"")</f>
        <v/>
      </c>
    </row>
    <row r="146" spans="1:83" ht="54" customHeight="1">
      <c r="A146" s="102">
        <v>138</v>
      </c>
      <c r="B146" s="61"/>
      <c r="C146" s="104"/>
      <c r="D146" s="61"/>
      <c r="E146" s="63"/>
      <c r="F146" s="64"/>
      <c r="G146" s="61"/>
      <c r="H146" s="61"/>
      <c r="I146" s="65"/>
      <c r="J146" s="61"/>
      <c r="K146" s="61"/>
      <c r="L146" s="61"/>
      <c r="M146" s="61"/>
      <c r="N146" s="83">
        <f t="shared" si="109"/>
        <v>0</v>
      </c>
      <c r="O146" s="61"/>
      <c r="P146" s="63"/>
      <c r="Q146" s="84">
        <f t="shared" si="135"/>
        <v>0</v>
      </c>
      <c r="R146" s="85">
        <f t="shared" si="110"/>
        <v>0</v>
      </c>
      <c r="S146" s="86" t="e">
        <f t="shared" si="111"/>
        <v>#DIV/0!</v>
      </c>
      <c r="T146" s="85">
        <f t="shared" si="112"/>
        <v>0</v>
      </c>
      <c r="U146" s="85">
        <f t="shared" si="113"/>
        <v>0</v>
      </c>
      <c r="V146" s="85">
        <f t="shared" si="114"/>
        <v>0</v>
      </c>
      <c r="W146" s="85">
        <f t="shared" si="115"/>
        <v>0</v>
      </c>
      <c r="X146" s="85">
        <f t="shared" si="116"/>
        <v>0</v>
      </c>
      <c r="Y146" s="85">
        <f t="shared" si="117"/>
        <v>0</v>
      </c>
      <c r="Z146" s="85">
        <f t="shared" si="118"/>
        <v>0</v>
      </c>
      <c r="AA146" s="87">
        <f t="shared" si="119"/>
        <v>0</v>
      </c>
      <c r="AB146" s="84">
        <f t="shared" si="120"/>
        <v>0</v>
      </c>
      <c r="AC146" s="85">
        <f t="shared" si="121"/>
        <v>0</v>
      </c>
      <c r="AD146" s="89" t="e">
        <f t="shared" si="122"/>
        <v>#DIV/0!</v>
      </c>
      <c r="AE146" s="90"/>
      <c r="AF146" s="91"/>
      <c r="AG146" s="90"/>
      <c r="AH146" s="91"/>
      <c r="AI146" s="90"/>
      <c r="AJ146" s="90"/>
      <c r="AK146" s="93"/>
      <c r="AL146" s="84">
        <f t="shared" si="123"/>
        <v>0</v>
      </c>
      <c r="AM146" s="85">
        <f t="shared" si="124"/>
        <v>0</v>
      </c>
      <c r="AN146" s="89" t="e">
        <f t="shared" si="125"/>
        <v>#DIV/0!</v>
      </c>
      <c r="AO146" s="90"/>
      <c r="AP146" s="91"/>
      <c r="AQ146" s="90"/>
      <c r="AR146" s="91"/>
      <c r="AS146" s="90"/>
      <c r="AT146" s="90"/>
      <c r="AU146" s="93"/>
      <c r="AV146" s="84">
        <f t="shared" si="126"/>
        <v>0</v>
      </c>
      <c r="AW146" s="85">
        <f t="shared" si="127"/>
        <v>0</v>
      </c>
      <c r="AX146" s="89" t="e">
        <f t="shared" si="128"/>
        <v>#DIV/0!</v>
      </c>
      <c r="AY146" s="76"/>
      <c r="AZ146" s="77"/>
      <c r="BA146" s="76"/>
      <c r="BB146" s="77"/>
      <c r="BC146" s="76"/>
      <c r="BD146" s="78"/>
      <c r="BE146" s="79"/>
      <c r="BF146" s="84">
        <f t="shared" si="129"/>
        <v>0</v>
      </c>
      <c r="BG146" s="85">
        <f t="shared" si="130"/>
        <v>0</v>
      </c>
      <c r="BH146" s="89" t="e">
        <f t="shared" si="131"/>
        <v>#DIV/0!</v>
      </c>
      <c r="BI146" s="76"/>
      <c r="BJ146" s="77"/>
      <c r="BK146" s="76"/>
      <c r="BL146" s="77"/>
      <c r="BM146" s="76"/>
      <c r="BN146" s="78"/>
      <c r="BO146" s="79"/>
      <c r="BP146" s="84">
        <f t="shared" si="132"/>
        <v>0</v>
      </c>
      <c r="BQ146" s="85">
        <f t="shared" si="133"/>
        <v>0</v>
      </c>
      <c r="BR146" s="89" t="e">
        <f t="shared" si="134"/>
        <v>#DIV/0!</v>
      </c>
      <c r="BS146" s="76"/>
      <c r="BT146" s="77"/>
      <c r="BU146" s="76"/>
      <c r="BV146" s="77"/>
      <c r="BW146" s="76"/>
      <c r="BX146" s="78"/>
      <c r="BY146" s="79"/>
      <c r="BZ146" s="81" t="str">
        <f>IF(Q146&lt;&gt;'Характеристика мероприятий'!K144,"Стоимость мероприятия не соответствует НМЦК","")</f>
        <v/>
      </c>
      <c r="CA146" s="82" t="str">
        <f>IFERROR(IF((VLOOKUP($B$2,справочники!N139:S228,2,FALSE()))&lt;AD146,"Нарушен ПУС 2026 г."," "),"")</f>
        <v/>
      </c>
      <c r="CB146" s="82" t="str">
        <f>IFERROR(IF((VLOOKUP($B$2,справочники!N139:S228,3,FALSE()))&lt;AN146,"Нарушен ПУС 2027 г.",""),"")</f>
        <v/>
      </c>
      <c r="CC146" s="82" t="str">
        <f>IFERROR(IF((VLOOKUP($B$2,справочники!N139:S228,4,FALSE()))&lt;AX146,"Нарушен ПУС 2028 г.",""),"")</f>
        <v/>
      </c>
      <c r="CD146" s="82" t="str">
        <f>IFERROR(IF((VLOOKUP($B$2,справочники!N139:S228,5,FALSE()))&lt;BH146,"Нарушен ПУС 2029 г.",""),"")</f>
        <v/>
      </c>
      <c r="CE146" s="82" t="str">
        <f>IFERROR(IF((VLOOKUP($B$2,справочники!N139:S228,6,FALSE()))&lt;BR146,"Нарушен ПУС 2030 г.",""),"")</f>
        <v/>
      </c>
    </row>
    <row r="147" spans="1:83" ht="54" customHeight="1">
      <c r="A147" s="102">
        <v>139</v>
      </c>
      <c r="B147" s="61"/>
      <c r="C147" s="104"/>
      <c r="D147" s="61"/>
      <c r="E147" s="63"/>
      <c r="F147" s="64"/>
      <c r="G147" s="61"/>
      <c r="H147" s="61"/>
      <c r="I147" s="65"/>
      <c r="J147" s="61"/>
      <c r="K147" s="61"/>
      <c r="L147" s="61"/>
      <c r="M147" s="61"/>
      <c r="N147" s="83">
        <f t="shared" si="109"/>
        <v>0</v>
      </c>
      <c r="O147" s="61"/>
      <c r="P147" s="63"/>
      <c r="Q147" s="84">
        <f t="shared" si="135"/>
        <v>0</v>
      </c>
      <c r="R147" s="85">
        <f t="shared" si="110"/>
        <v>0</v>
      </c>
      <c r="S147" s="86" t="e">
        <f t="shared" si="111"/>
        <v>#DIV/0!</v>
      </c>
      <c r="T147" s="85">
        <f t="shared" si="112"/>
        <v>0</v>
      </c>
      <c r="U147" s="85">
        <f t="shared" si="113"/>
        <v>0</v>
      </c>
      <c r="V147" s="85">
        <f t="shared" si="114"/>
        <v>0</v>
      </c>
      <c r="W147" s="85">
        <f t="shared" si="115"/>
        <v>0</v>
      </c>
      <c r="X147" s="85">
        <f t="shared" si="116"/>
        <v>0</v>
      </c>
      <c r="Y147" s="85">
        <f t="shared" si="117"/>
        <v>0</v>
      </c>
      <c r="Z147" s="85">
        <f t="shared" si="118"/>
        <v>0</v>
      </c>
      <c r="AA147" s="87">
        <f t="shared" si="119"/>
        <v>0</v>
      </c>
      <c r="AB147" s="84">
        <f t="shared" si="120"/>
        <v>0</v>
      </c>
      <c r="AC147" s="85">
        <f t="shared" si="121"/>
        <v>0</v>
      </c>
      <c r="AD147" s="89" t="e">
        <f t="shared" si="122"/>
        <v>#DIV/0!</v>
      </c>
      <c r="AE147" s="90"/>
      <c r="AF147" s="91"/>
      <c r="AG147" s="90"/>
      <c r="AH147" s="91"/>
      <c r="AI147" s="90"/>
      <c r="AJ147" s="90"/>
      <c r="AK147" s="93"/>
      <c r="AL147" s="84">
        <f t="shared" si="123"/>
        <v>0</v>
      </c>
      <c r="AM147" s="85">
        <f t="shared" si="124"/>
        <v>0</v>
      </c>
      <c r="AN147" s="89" t="e">
        <f t="shared" si="125"/>
        <v>#DIV/0!</v>
      </c>
      <c r="AO147" s="90"/>
      <c r="AP147" s="91"/>
      <c r="AQ147" s="90"/>
      <c r="AR147" s="91"/>
      <c r="AS147" s="90"/>
      <c r="AT147" s="90"/>
      <c r="AU147" s="93"/>
      <c r="AV147" s="84">
        <f t="shared" si="126"/>
        <v>0</v>
      </c>
      <c r="AW147" s="85">
        <f t="shared" si="127"/>
        <v>0</v>
      </c>
      <c r="AX147" s="89" t="e">
        <f t="shared" si="128"/>
        <v>#DIV/0!</v>
      </c>
      <c r="AY147" s="76"/>
      <c r="AZ147" s="77"/>
      <c r="BA147" s="76"/>
      <c r="BB147" s="77"/>
      <c r="BC147" s="76"/>
      <c r="BD147" s="78"/>
      <c r="BE147" s="79"/>
      <c r="BF147" s="84">
        <f t="shared" si="129"/>
        <v>0</v>
      </c>
      <c r="BG147" s="85">
        <f t="shared" si="130"/>
        <v>0</v>
      </c>
      <c r="BH147" s="89" t="e">
        <f t="shared" si="131"/>
        <v>#DIV/0!</v>
      </c>
      <c r="BI147" s="76"/>
      <c r="BJ147" s="77"/>
      <c r="BK147" s="76"/>
      <c r="BL147" s="77"/>
      <c r="BM147" s="76"/>
      <c r="BN147" s="78"/>
      <c r="BO147" s="79"/>
      <c r="BP147" s="84">
        <f t="shared" si="132"/>
        <v>0</v>
      </c>
      <c r="BQ147" s="85">
        <f t="shared" si="133"/>
        <v>0</v>
      </c>
      <c r="BR147" s="89" t="e">
        <f t="shared" si="134"/>
        <v>#DIV/0!</v>
      </c>
      <c r="BS147" s="76"/>
      <c r="BT147" s="77"/>
      <c r="BU147" s="76"/>
      <c r="BV147" s="77"/>
      <c r="BW147" s="76"/>
      <c r="BX147" s="78"/>
      <c r="BY147" s="79"/>
      <c r="BZ147" s="81" t="str">
        <f>IF(Q147&lt;&gt;'Характеристика мероприятий'!K145,"Стоимость мероприятия не соответствует НМЦК","")</f>
        <v/>
      </c>
      <c r="CA147" s="82" t="str">
        <f>IFERROR(IF((VLOOKUP($B$2,справочники!N140:S229,2,FALSE()))&lt;AD147,"Нарушен ПУС 2026 г."," "),"")</f>
        <v/>
      </c>
      <c r="CB147" s="82" t="str">
        <f>IFERROR(IF((VLOOKUP($B$2,справочники!N140:S229,3,FALSE()))&lt;AN147,"Нарушен ПУС 2027 г.",""),"")</f>
        <v/>
      </c>
      <c r="CC147" s="82" t="str">
        <f>IFERROR(IF((VLOOKUP($B$2,справочники!N140:S229,4,FALSE()))&lt;AX147,"Нарушен ПУС 2028 г.",""),"")</f>
        <v/>
      </c>
      <c r="CD147" s="82" t="str">
        <f>IFERROR(IF((VLOOKUP($B$2,справочники!N140:S229,5,FALSE()))&lt;BH147,"Нарушен ПУС 2029 г.",""),"")</f>
        <v/>
      </c>
      <c r="CE147" s="82" t="str">
        <f>IFERROR(IF((VLOOKUP($B$2,справочники!N140:S229,6,FALSE()))&lt;BR147,"Нарушен ПУС 2030 г.",""),"")</f>
        <v/>
      </c>
    </row>
    <row r="148" spans="1:83" ht="54" customHeight="1">
      <c r="A148" s="102">
        <v>140</v>
      </c>
      <c r="B148" s="61"/>
      <c r="C148" s="104"/>
      <c r="D148" s="61"/>
      <c r="E148" s="63"/>
      <c r="F148" s="64"/>
      <c r="G148" s="61"/>
      <c r="H148" s="61"/>
      <c r="I148" s="65"/>
      <c r="J148" s="61"/>
      <c r="K148" s="61"/>
      <c r="L148" s="61"/>
      <c r="M148" s="61"/>
      <c r="N148" s="83">
        <f t="shared" si="109"/>
        <v>0</v>
      </c>
      <c r="O148" s="61"/>
      <c r="P148" s="63"/>
      <c r="Q148" s="84">
        <f t="shared" si="135"/>
        <v>0</v>
      </c>
      <c r="R148" s="85">
        <f t="shared" si="110"/>
        <v>0</v>
      </c>
      <c r="S148" s="86" t="e">
        <f t="shared" si="111"/>
        <v>#DIV/0!</v>
      </c>
      <c r="T148" s="85">
        <f t="shared" si="112"/>
        <v>0</v>
      </c>
      <c r="U148" s="85">
        <f t="shared" si="113"/>
        <v>0</v>
      </c>
      <c r="V148" s="85">
        <f t="shared" si="114"/>
        <v>0</v>
      </c>
      <c r="W148" s="85">
        <f t="shared" si="115"/>
        <v>0</v>
      </c>
      <c r="X148" s="85">
        <f t="shared" si="116"/>
        <v>0</v>
      </c>
      <c r="Y148" s="85">
        <f t="shared" si="117"/>
        <v>0</v>
      </c>
      <c r="Z148" s="85">
        <f t="shared" si="118"/>
        <v>0</v>
      </c>
      <c r="AA148" s="87">
        <f t="shared" si="119"/>
        <v>0</v>
      </c>
      <c r="AB148" s="84">
        <f t="shared" si="120"/>
        <v>0</v>
      </c>
      <c r="AC148" s="85">
        <f t="shared" si="121"/>
        <v>0</v>
      </c>
      <c r="AD148" s="89" t="e">
        <f t="shared" si="122"/>
        <v>#DIV/0!</v>
      </c>
      <c r="AE148" s="90"/>
      <c r="AF148" s="91"/>
      <c r="AG148" s="90"/>
      <c r="AH148" s="91"/>
      <c r="AI148" s="90"/>
      <c r="AJ148" s="90"/>
      <c r="AK148" s="93"/>
      <c r="AL148" s="84">
        <f t="shared" si="123"/>
        <v>0</v>
      </c>
      <c r="AM148" s="85">
        <f t="shared" si="124"/>
        <v>0</v>
      </c>
      <c r="AN148" s="89" t="e">
        <f t="shared" si="125"/>
        <v>#DIV/0!</v>
      </c>
      <c r="AO148" s="90"/>
      <c r="AP148" s="91"/>
      <c r="AQ148" s="90"/>
      <c r="AR148" s="91"/>
      <c r="AS148" s="90"/>
      <c r="AT148" s="90"/>
      <c r="AU148" s="93"/>
      <c r="AV148" s="84">
        <f t="shared" si="126"/>
        <v>0</v>
      </c>
      <c r="AW148" s="85">
        <f t="shared" si="127"/>
        <v>0</v>
      </c>
      <c r="AX148" s="89" t="e">
        <f t="shared" si="128"/>
        <v>#DIV/0!</v>
      </c>
      <c r="AY148" s="76"/>
      <c r="AZ148" s="77"/>
      <c r="BA148" s="76"/>
      <c r="BB148" s="77"/>
      <c r="BC148" s="76"/>
      <c r="BD148" s="78"/>
      <c r="BE148" s="79"/>
      <c r="BF148" s="84">
        <f t="shared" si="129"/>
        <v>0</v>
      </c>
      <c r="BG148" s="85">
        <f t="shared" si="130"/>
        <v>0</v>
      </c>
      <c r="BH148" s="89" t="e">
        <f t="shared" si="131"/>
        <v>#DIV/0!</v>
      </c>
      <c r="BI148" s="76"/>
      <c r="BJ148" s="77"/>
      <c r="BK148" s="76"/>
      <c r="BL148" s="77"/>
      <c r="BM148" s="76"/>
      <c r="BN148" s="78"/>
      <c r="BO148" s="79"/>
      <c r="BP148" s="84">
        <f t="shared" si="132"/>
        <v>0</v>
      </c>
      <c r="BQ148" s="85">
        <f t="shared" si="133"/>
        <v>0</v>
      </c>
      <c r="BR148" s="89" t="e">
        <f t="shared" si="134"/>
        <v>#DIV/0!</v>
      </c>
      <c r="BS148" s="76"/>
      <c r="BT148" s="77"/>
      <c r="BU148" s="76"/>
      <c r="BV148" s="77"/>
      <c r="BW148" s="76"/>
      <c r="BX148" s="78"/>
      <c r="BY148" s="79"/>
      <c r="BZ148" s="81" t="str">
        <f>IF(Q148&lt;&gt;'Характеристика мероприятий'!K146,"Стоимость мероприятия не соответствует НМЦК","")</f>
        <v/>
      </c>
      <c r="CA148" s="82" t="str">
        <f>IFERROR(IF((VLOOKUP($B$2,справочники!N141:S230,2,FALSE()))&lt;AD148,"Нарушен ПУС 2026 г."," "),"")</f>
        <v/>
      </c>
      <c r="CB148" s="82" t="str">
        <f>IFERROR(IF((VLOOKUP($B$2,справочники!N141:S230,3,FALSE()))&lt;AN148,"Нарушен ПУС 2027 г.",""),"")</f>
        <v/>
      </c>
      <c r="CC148" s="82" t="str">
        <f>IFERROR(IF((VLOOKUP($B$2,справочники!N141:S230,4,FALSE()))&lt;AX148,"Нарушен ПУС 2028 г.",""),"")</f>
        <v/>
      </c>
      <c r="CD148" s="82" t="str">
        <f>IFERROR(IF((VLOOKUP($B$2,справочники!N141:S230,5,FALSE()))&lt;BH148,"Нарушен ПУС 2029 г.",""),"")</f>
        <v/>
      </c>
      <c r="CE148" s="82" t="str">
        <f>IFERROR(IF((VLOOKUP($B$2,справочники!N141:S230,6,FALSE()))&lt;BR148,"Нарушен ПУС 2030 г.",""),"")</f>
        <v/>
      </c>
    </row>
    <row r="149" spans="1:83" ht="54" customHeight="1">
      <c r="A149" s="102">
        <v>141</v>
      </c>
      <c r="B149" s="61"/>
      <c r="C149" s="104"/>
      <c r="D149" s="61"/>
      <c r="E149" s="63"/>
      <c r="F149" s="64"/>
      <c r="G149" s="61"/>
      <c r="H149" s="61"/>
      <c r="I149" s="65"/>
      <c r="J149" s="61"/>
      <c r="K149" s="61"/>
      <c r="L149" s="61"/>
      <c r="M149" s="61"/>
      <c r="N149" s="83">
        <f t="shared" si="109"/>
        <v>0</v>
      </c>
      <c r="O149" s="61"/>
      <c r="P149" s="63"/>
      <c r="Q149" s="84">
        <f t="shared" si="135"/>
        <v>0</v>
      </c>
      <c r="R149" s="85">
        <f t="shared" si="110"/>
        <v>0</v>
      </c>
      <c r="S149" s="86" t="e">
        <f t="shared" si="111"/>
        <v>#DIV/0!</v>
      </c>
      <c r="T149" s="85">
        <f t="shared" si="112"/>
        <v>0</v>
      </c>
      <c r="U149" s="85">
        <f t="shared" si="113"/>
        <v>0</v>
      </c>
      <c r="V149" s="85">
        <f t="shared" si="114"/>
        <v>0</v>
      </c>
      <c r="W149" s="85">
        <f t="shared" si="115"/>
        <v>0</v>
      </c>
      <c r="X149" s="85">
        <f t="shared" si="116"/>
        <v>0</v>
      </c>
      <c r="Y149" s="85">
        <f t="shared" si="117"/>
        <v>0</v>
      </c>
      <c r="Z149" s="85">
        <f t="shared" si="118"/>
        <v>0</v>
      </c>
      <c r="AA149" s="87">
        <f t="shared" si="119"/>
        <v>0</v>
      </c>
      <c r="AB149" s="84">
        <f t="shared" si="120"/>
        <v>0</v>
      </c>
      <c r="AC149" s="85">
        <f t="shared" si="121"/>
        <v>0</v>
      </c>
      <c r="AD149" s="89" t="e">
        <f t="shared" si="122"/>
        <v>#DIV/0!</v>
      </c>
      <c r="AE149" s="90"/>
      <c r="AF149" s="91"/>
      <c r="AG149" s="90"/>
      <c r="AH149" s="91"/>
      <c r="AI149" s="90"/>
      <c r="AJ149" s="90"/>
      <c r="AK149" s="93"/>
      <c r="AL149" s="84">
        <f t="shared" si="123"/>
        <v>0</v>
      </c>
      <c r="AM149" s="85">
        <f t="shared" si="124"/>
        <v>0</v>
      </c>
      <c r="AN149" s="89" t="e">
        <f t="shared" si="125"/>
        <v>#DIV/0!</v>
      </c>
      <c r="AO149" s="90"/>
      <c r="AP149" s="91"/>
      <c r="AQ149" s="90"/>
      <c r="AR149" s="91"/>
      <c r="AS149" s="90"/>
      <c r="AT149" s="90"/>
      <c r="AU149" s="93"/>
      <c r="AV149" s="84">
        <f t="shared" si="126"/>
        <v>0</v>
      </c>
      <c r="AW149" s="85">
        <f t="shared" si="127"/>
        <v>0</v>
      </c>
      <c r="AX149" s="89" t="e">
        <f t="shared" si="128"/>
        <v>#DIV/0!</v>
      </c>
      <c r="AY149" s="76"/>
      <c r="AZ149" s="77"/>
      <c r="BA149" s="76"/>
      <c r="BB149" s="77"/>
      <c r="BC149" s="76"/>
      <c r="BD149" s="78"/>
      <c r="BE149" s="79"/>
      <c r="BF149" s="84">
        <f t="shared" si="129"/>
        <v>0</v>
      </c>
      <c r="BG149" s="85">
        <f t="shared" si="130"/>
        <v>0</v>
      </c>
      <c r="BH149" s="89" t="e">
        <f t="shared" si="131"/>
        <v>#DIV/0!</v>
      </c>
      <c r="BI149" s="76"/>
      <c r="BJ149" s="77"/>
      <c r="BK149" s="76"/>
      <c r="BL149" s="77"/>
      <c r="BM149" s="76"/>
      <c r="BN149" s="78"/>
      <c r="BO149" s="79"/>
      <c r="BP149" s="84">
        <f t="shared" si="132"/>
        <v>0</v>
      </c>
      <c r="BQ149" s="85">
        <f t="shared" si="133"/>
        <v>0</v>
      </c>
      <c r="BR149" s="89" t="e">
        <f t="shared" si="134"/>
        <v>#DIV/0!</v>
      </c>
      <c r="BS149" s="76"/>
      <c r="BT149" s="77"/>
      <c r="BU149" s="76"/>
      <c r="BV149" s="77"/>
      <c r="BW149" s="76"/>
      <c r="BX149" s="78"/>
      <c r="BY149" s="79"/>
      <c r="BZ149" s="81" t="str">
        <f>IF(Q149&lt;&gt;'Характеристика мероприятий'!K147,"Стоимость мероприятия не соответствует НМЦК","")</f>
        <v/>
      </c>
      <c r="CA149" s="82" t="str">
        <f>IFERROR(IF((VLOOKUP($B$2,справочники!N142:S231,2,FALSE()))&lt;AD149,"Нарушен ПУС 2026 г."," "),"")</f>
        <v/>
      </c>
      <c r="CB149" s="82" t="str">
        <f>IFERROR(IF((VLOOKUP($B$2,справочники!N142:S231,3,FALSE()))&lt;AN149,"Нарушен ПУС 2027 г.",""),"")</f>
        <v/>
      </c>
      <c r="CC149" s="82" t="str">
        <f>IFERROR(IF((VLOOKUP($B$2,справочники!N142:S231,4,FALSE()))&lt;AX149,"Нарушен ПУС 2028 г.",""),"")</f>
        <v/>
      </c>
      <c r="CD149" s="82" t="str">
        <f>IFERROR(IF((VLOOKUP($B$2,справочники!N142:S231,5,FALSE()))&lt;BH149,"Нарушен ПУС 2029 г.",""),"")</f>
        <v/>
      </c>
      <c r="CE149" s="82" t="str">
        <f>IFERROR(IF((VLOOKUP($B$2,справочники!N142:S231,6,FALSE()))&lt;BR149,"Нарушен ПУС 2030 г.",""),"")</f>
        <v/>
      </c>
    </row>
    <row r="150" spans="1:83" ht="54" customHeight="1">
      <c r="A150" s="102">
        <v>142</v>
      </c>
      <c r="B150" s="61"/>
      <c r="C150" s="104"/>
      <c r="D150" s="61"/>
      <c r="E150" s="63"/>
      <c r="F150" s="64"/>
      <c r="G150" s="61"/>
      <c r="H150" s="61"/>
      <c r="I150" s="65"/>
      <c r="J150" s="61"/>
      <c r="K150" s="61"/>
      <c r="L150" s="61"/>
      <c r="M150" s="61"/>
      <c r="N150" s="83">
        <f t="shared" si="109"/>
        <v>0</v>
      </c>
      <c r="O150" s="61"/>
      <c r="P150" s="63"/>
      <c r="Q150" s="84">
        <f t="shared" si="135"/>
        <v>0</v>
      </c>
      <c r="R150" s="85">
        <f t="shared" si="110"/>
        <v>0</v>
      </c>
      <c r="S150" s="86" t="e">
        <f t="shared" si="111"/>
        <v>#DIV/0!</v>
      </c>
      <c r="T150" s="85">
        <f t="shared" si="112"/>
        <v>0</v>
      </c>
      <c r="U150" s="85">
        <f t="shared" si="113"/>
        <v>0</v>
      </c>
      <c r="V150" s="85">
        <f t="shared" si="114"/>
        <v>0</v>
      </c>
      <c r="W150" s="85">
        <f t="shared" si="115"/>
        <v>0</v>
      </c>
      <c r="X150" s="85">
        <f t="shared" si="116"/>
        <v>0</v>
      </c>
      <c r="Y150" s="85">
        <f t="shared" si="117"/>
        <v>0</v>
      </c>
      <c r="Z150" s="85">
        <f t="shared" si="118"/>
        <v>0</v>
      </c>
      <c r="AA150" s="87">
        <f t="shared" si="119"/>
        <v>0</v>
      </c>
      <c r="AB150" s="84">
        <f t="shared" si="120"/>
        <v>0</v>
      </c>
      <c r="AC150" s="85">
        <f t="shared" si="121"/>
        <v>0</v>
      </c>
      <c r="AD150" s="89" t="e">
        <f t="shared" si="122"/>
        <v>#DIV/0!</v>
      </c>
      <c r="AE150" s="90"/>
      <c r="AF150" s="91"/>
      <c r="AG150" s="90"/>
      <c r="AH150" s="91"/>
      <c r="AI150" s="90"/>
      <c r="AJ150" s="90"/>
      <c r="AK150" s="93"/>
      <c r="AL150" s="84">
        <f t="shared" si="123"/>
        <v>0</v>
      </c>
      <c r="AM150" s="85">
        <f t="shared" si="124"/>
        <v>0</v>
      </c>
      <c r="AN150" s="89" t="e">
        <f t="shared" si="125"/>
        <v>#DIV/0!</v>
      </c>
      <c r="AO150" s="90"/>
      <c r="AP150" s="91"/>
      <c r="AQ150" s="90"/>
      <c r="AR150" s="91"/>
      <c r="AS150" s="90"/>
      <c r="AT150" s="90"/>
      <c r="AU150" s="93"/>
      <c r="AV150" s="84">
        <f t="shared" si="126"/>
        <v>0</v>
      </c>
      <c r="AW150" s="85">
        <f t="shared" si="127"/>
        <v>0</v>
      </c>
      <c r="AX150" s="89" t="e">
        <f t="shared" si="128"/>
        <v>#DIV/0!</v>
      </c>
      <c r="AY150" s="76"/>
      <c r="AZ150" s="77"/>
      <c r="BA150" s="76"/>
      <c r="BB150" s="77"/>
      <c r="BC150" s="76"/>
      <c r="BD150" s="78"/>
      <c r="BE150" s="79"/>
      <c r="BF150" s="84">
        <f t="shared" si="129"/>
        <v>0</v>
      </c>
      <c r="BG150" s="85">
        <f t="shared" si="130"/>
        <v>0</v>
      </c>
      <c r="BH150" s="89" t="e">
        <f t="shared" si="131"/>
        <v>#DIV/0!</v>
      </c>
      <c r="BI150" s="76"/>
      <c r="BJ150" s="77"/>
      <c r="BK150" s="76"/>
      <c r="BL150" s="77"/>
      <c r="BM150" s="76"/>
      <c r="BN150" s="78"/>
      <c r="BO150" s="79"/>
      <c r="BP150" s="84">
        <f t="shared" si="132"/>
        <v>0</v>
      </c>
      <c r="BQ150" s="85">
        <f t="shared" si="133"/>
        <v>0</v>
      </c>
      <c r="BR150" s="89" t="e">
        <f t="shared" si="134"/>
        <v>#DIV/0!</v>
      </c>
      <c r="BS150" s="76"/>
      <c r="BT150" s="77"/>
      <c r="BU150" s="76"/>
      <c r="BV150" s="77"/>
      <c r="BW150" s="76"/>
      <c r="BX150" s="78"/>
      <c r="BY150" s="79"/>
      <c r="BZ150" s="81" t="str">
        <f>IF(Q150&lt;&gt;'Характеристика мероприятий'!K148,"Стоимость мероприятия не соответствует НМЦК","")</f>
        <v/>
      </c>
      <c r="CA150" s="82" t="str">
        <f>IFERROR(IF((VLOOKUP($B$2,справочники!N143:S232,2,FALSE()))&lt;AD150,"Нарушен ПУС 2026 г."," "),"")</f>
        <v/>
      </c>
      <c r="CB150" s="82" t="str">
        <f>IFERROR(IF((VLOOKUP($B$2,справочники!N143:S232,3,FALSE()))&lt;AN150,"Нарушен ПУС 2027 г.",""),"")</f>
        <v/>
      </c>
      <c r="CC150" s="82" t="str">
        <f>IFERROR(IF((VLOOKUP($B$2,справочники!N143:S232,4,FALSE()))&lt;AX150,"Нарушен ПУС 2028 г.",""),"")</f>
        <v/>
      </c>
      <c r="CD150" s="82" t="str">
        <f>IFERROR(IF((VLOOKUP($B$2,справочники!N143:S232,5,FALSE()))&lt;BH150,"Нарушен ПУС 2029 г.",""),"")</f>
        <v/>
      </c>
      <c r="CE150" s="82" t="str">
        <f>IFERROR(IF((VLOOKUP($B$2,справочники!N143:S232,6,FALSE()))&lt;BR150,"Нарушен ПУС 2030 г.",""),"")</f>
        <v/>
      </c>
    </row>
    <row r="151" spans="1:83" ht="54" customHeight="1">
      <c r="A151" s="102">
        <v>143</v>
      </c>
      <c r="B151" s="61"/>
      <c r="C151" s="104"/>
      <c r="D151" s="61"/>
      <c r="E151" s="63"/>
      <c r="F151" s="64"/>
      <c r="G151" s="61"/>
      <c r="H151" s="61"/>
      <c r="I151" s="65"/>
      <c r="J151" s="61"/>
      <c r="K151" s="61"/>
      <c r="L151" s="61"/>
      <c r="M151" s="61"/>
      <c r="N151" s="83">
        <f t="shared" si="109"/>
        <v>0</v>
      </c>
      <c r="O151" s="61"/>
      <c r="P151" s="63"/>
      <c r="Q151" s="84">
        <f t="shared" si="135"/>
        <v>0</v>
      </c>
      <c r="R151" s="85">
        <f t="shared" si="110"/>
        <v>0</v>
      </c>
      <c r="S151" s="86" t="e">
        <f t="shared" si="111"/>
        <v>#DIV/0!</v>
      </c>
      <c r="T151" s="85">
        <f t="shared" si="112"/>
        <v>0</v>
      </c>
      <c r="U151" s="85">
        <f t="shared" si="113"/>
        <v>0</v>
      </c>
      <c r="V151" s="85">
        <f t="shared" si="114"/>
        <v>0</v>
      </c>
      <c r="W151" s="85">
        <f t="shared" si="115"/>
        <v>0</v>
      </c>
      <c r="X151" s="85">
        <f t="shared" si="116"/>
        <v>0</v>
      </c>
      <c r="Y151" s="85">
        <f t="shared" si="117"/>
        <v>0</v>
      </c>
      <c r="Z151" s="85">
        <f t="shared" si="118"/>
        <v>0</v>
      </c>
      <c r="AA151" s="87">
        <f t="shared" si="119"/>
        <v>0</v>
      </c>
      <c r="AB151" s="84">
        <f t="shared" si="120"/>
        <v>0</v>
      </c>
      <c r="AC151" s="85">
        <f t="shared" si="121"/>
        <v>0</v>
      </c>
      <c r="AD151" s="89" t="e">
        <f t="shared" si="122"/>
        <v>#DIV/0!</v>
      </c>
      <c r="AE151" s="90"/>
      <c r="AF151" s="91"/>
      <c r="AG151" s="90"/>
      <c r="AH151" s="91"/>
      <c r="AI151" s="90"/>
      <c r="AJ151" s="90"/>
      <c r="AK151" s="93"/>
      <c r="AL151" s="84">
        <f t="shared" si="123"/>
        <v>0</v>
      </c>
      <c r="AM151" s="85">
        <f t="shared" si="124"/>
        <v>0</v>
      </c>
      <c r="AN151" s="89" t="e">
        <f t="shared" si="125"/>
        <v>#DIV/0!</v>
      </c>
      <c r="AO151" s="90"/>
      <c r="AP151" s="91"/>
      <c r="AQ151" s="90"/>
      <c r="AR151" s="91"/>
      <c r="AS151" s="90"/>
      <c r="AT151" s="90"/>
      <c r="AU151" s="93"/>
      <c r="AV151" s="84">
        <f t="shared" si="126"/>
        <v>0</v>
      </c>
      <c r="AW151" s="85">
        <f t="shared" si="127"/>
        <v>0</v>
      </c>
      <c r="AX151" s="89" t="e">
        <f t="shared" si="128"/>
        <v>#DIV/0!</v>
      </c>
      <c r="AY151" s="76"/>
      <c r="AZ151" s="77"/>
      <c r="BA151" s="76"/>
      <c r="BB151" s="77"/>
      <c r="BC151" s="76"/>
      <c r="BD151" s="78"/>
      <c r="BE151" s="79"/>
      <c r="BF151" s="84">
        <f t="shared" si="129"/>
        <v>0</v>
      </c>
      <c r="BG151" s="85">
        <f t="shared" si="130"/>
        <v>0</v>
      </c>
      <c r="BH151" s="89" t="e">
        <f t="shared" si="131"/>
        <v>#DIV/0!</v>
      </c>
      <c r="BI151" s="76"/>
      <c r="BJ151" s="77"/>
      <c r="BK151" s="76"/>
      <c r="BL151" s="77"/>
      <c r="BM151" s="76"/>
      <c r="BN151" s="78"/>
      <c r="BO151" s="79"/>
      <c r="BP151" s="84">
        <f t="shared" si="132"/>
        <v>0</v>
      </c>
      <c r="BQ151" s="85">
        <f t="shared" si="133"/>
        <v>0</v>
      </c>
      <c r="BR151" s="89" t="e">
        <f t="shared" si="134"/>
        <v>#DIV/0!</v>
      </c>
      <c r="BS151" s="76"/>
      <c r="BT151" s="77"/>
      <c r="BU151" s="76"/>
      <c r="BV151" s="77"/>
      <c r="BW151" s="76"/>
      <c r="BX151" s="78"/>
      <c r="BY151" s="79"/>
      <c r="BZ151" s="81" t="str">
        <f>IF(Q151&lt;&gt;'Характеристика мероприятий'!K149,"Стоимость мероприятия не соответствует НМЦК","")</f>
        <v/>
      </c>
      <c r="CA151" s="82" t="str">
        <f>IFERROR(IF((VLOOKUP($B$2,справочники!N144:S233,2,FALSE()))&lt;AD151,"Нарушен ПУС 2026 г."," "),"")</f>
        <v/>
      </c>
      <c r="CB151" s="82" t="str">
        <f>IFERROR(IF((VLOOKUP($B$2,справочники!N144:S233,3,FALSE()))&lt;AN151,"Нарушен ПУС 2027 г.",""),"")</f>
        <v/>
      </c>
      <c r="CC151" s="82" t="str">
        <f>IFERROR(IF((VLOOKUP($B$2,справочники!N144:S233,4,FALSE()))&lt;AX151,"Нарушен ПУС 2028 г.",""),"")</f>
        <v/>
      </c>
      <c r="CD151" s="82" t="str">
        <f>IFERROR(IF((VLOOKUP($B$2,справочники!N144:S233,5,FALSE()))&lt;BH151,"Нарушен ПУС 2029 г.",""),"")</f>
        <v/>
      </c>
      <c r="CE151" s="82" t="str">
        <f>IFERROR(IF((VLOOKUP($B$2,справочники!N144:S233,6,FALSE()))&lt;BR151,"Нарушен ПУС 2030 г.",""),"")</f>
        <v/>
      </c>
    </row>
    <row r="152" spans="1:83" ht="54" customHeight="1">
      <c r="A152" s="102">
        <v>144</v>
      </c>
      <c r="B152" s="61"/>
      <c r="C152" s="104"/>
      <c r="D152" s="61"/>
      <c r="E152" s="63"/>
      <c r="F152" s="64"/>
      <c r="G152" s="61"/>
      <c r="H152" s="61"/>
      <c r="I152" s="65"/>
      <c r="J152" s="61"/>
      <c r="K152" s="61"/>
      <c r="L152" s="61"/>
      <c r="M152" s="61"/>
      <c r="N152" s="83">
        <f t="shared" si="109"/>
        <v>0</v>
      </c>
      <c r="O152" s="61"/>
      <c r="P152" s="63"/>
      <c r="Q152" s="84">
        <f t="shared" si="135"/>
        <v>0</v>
      </c>
      <c r="R152" s="85">
        <f t="shared" si="110"/>
        <v>0</v>
      </c>
      <c r="S152" s="86" t="e">
        <f t="shared" si="111"/>
        <v>#DIV/0!</v>
      </c>
      <c r="T152" s="85">
        <f t="shared" si="112"/>
        <v>0</v>
      </c>
      <c r="U152" s="85">
        <f t="shared" si="113"/>
        <v>0</v>
      </c>
      <c r="V152" s="85">
        <f t="shared" si="114"/>
        <v>0</v>
      </c>
      <c r="W152" s="85">
        <f t="shared" si="115"/>
        <v>0</v>
      </c>
      <c r="X152" s="85">
        <f t="shared" si="116"/>
        <v>0</v>
      </c>
      <c r="Y152" s="85">
        <f t="shared" si="117"/>
        <v>0</v>
      </c>
      <c r="Z152" s="85">
        <f t="shared" si="118"/>
        <v>0</v>
      </c>
      <c r="AA152" s="87">
        <f t="shared" si="119"/>
        <v>0</v>
      </c>
      <c r="AB152" s="84">
        <f t="shared" si="120"/>
        <v>0</v>
      </c>
      <c r="AC152" s="85">
        <f t="shared" si="121"/>
        <v>0</v>
      </c>
      <c r="AD152" s="89" t="e">
        <f t="shared" si="122"/>
        <v>#DIV/0!</v>
      </c>
      <c r="AE152" s="90"/>
      <c r="AF152" s="91"/>
      <c r="AG152" s="90"/>
      <c r="AH152" s="91"/>
      <c r="AI152" s="90"/>
      <c r="AJ152" s="90"/>
      <c r="AK152" s="93"/>
      <c r="AL152" s="84">
        <f t="shared" si="123"/>
        <v>0</v>
      </c>
      <c r="AM152" s="85">
        <f t="shared" si="124"/>
        <v>0</v>
      </c>
      <c r="AN152" s="89" t="e">
        <f t="shared" si="125"/>
        <v>#DIV/0!</v>
      </c>
      <c r="AO152" s="90"/>
      <c r="AP152" s="91"/>
      <c r="AQ152" s="90"/>
      <c r="AR152" s="91"/>
      <c r="AS152" s="90"/>
      <c r="AT152" s="90"/>
      <c r="AU152" s="93"/>
      <c r="AV152" s="84">
        <f t="shared" si="126"/>
        <v>0</v>
      </c>
      <c r="AW152" s="85">
        <f t="shared" si="127"/>
        <v>0</v>
      </c>
      <c r="AX152" s="89" t="e">
        <f t="shared" si="128"/>
        <v>#DIV/0!</v>
      </c>
      <c r="AY152" s="76"/>
      <c r="AZ152" s="77"/>
      <c r="BA152" s="76"/>
      <c r="BB152" s="77"/>
      <c r="BC152" s="76"/>
      <c r="BD152" s="78"/>
      <c r="BE152" s="79"/>
      <c r="BF152" s="84">
        <f t="shared" si="129"/>
        <v>0</v>
      </c>
      <c r="BG152" s="85">
        <f t="shared" si="130"/>
        <v>0</v>
      </c>
      <c r="BH152" s="89" t="e">
        <f t="shared" si="131"/>
        <v>#DIV/0!</v>
      </c>
      <c r="BI152" s="76"/>
      <c r="BJ152" s="77"/>
      <c r="BK152" s="76"/>
      <c r="BL152" s="77"/>
      <c r="BM152" s="76"/>
      <c r="BN152" s="78"/>
      <c r="BO152" s="79"/>
      <c r="BP152" s="84">
        <f t="shared" si="132"/>
        <v>0</v>
      </c>
      <c r="BQ152" s="85">
        <f t="shared" si="133"/>
        <v>0</v>
      </c>
      <c r="BR152" s="89" t="e">
        <f t="shared" si="134"/>
        <v>#DIV/0!</v>
      </c>
      <c r="BS152" s="76"/>
      <c r="BT152" s="77"/>
      <c r="BU152" s="76"/>
      <c r="BV152" s="77"/>
      <c r="BW152" s="76"/>
      <c r="BX152" s="78"/>
      <c r="BY152" s="79"/>
      <c r="BZ152" s="81" t="str">
        <f>IF(Q152&lt;&gt;'Характеристика мероприятий'!K150,"Стоимость мероприятия не соответствует НМЦК","")</f>
        <v/>
      </c>
      <c r="CA152" s="82" t="str">
        <f>IFERROR(IF((VLOOKUP($B$2,справочники!N145:S234,2,FALSE()))&lt;AD152,"Нарушен ПУС 2026 г."," "),"")</f>
        <v/>
      </c>
      <c r="CB152" s="82" t="str">
        <f>IFERROR(IF((VLOOKUP($B$2,справочники!N145:S234,3,FALSE()))&lt;AN152,"Нарушен ПУС 2027 г.",""),"")</f>
        <v/>
      </c>
      <c r="CC152" s="82" t="str">
        <f>IFERROR(IF((VLOOKUP($B$2,справочники!N145:S234,4,FALSE()))&lt;AX152,"Нарушен ПУС 2028 г.",""),"")</f>
        <v/>
      </c>
      <c r="CD152" s="82" t="str">
        <f>IFERROR(IF((VLOOKUP($B$2,справочники!N145:S234,5,FALSE()))&lt;BH152,"Нарушен ПУС 2029 г.",""),"")</f>
        <v/>
      </c>
      <c r="CE152" s="82" t="str">
        <f>IFERROR(IF((VLOOKUP($B$2,справочники!N145:S234,6,FALSE()))&lt;BR152,"Нарушен ПУС 2030 г.",""),"")</f>
        <v/>
      </c>
    </row>
    <row r="153" spans="1:83" ht="54" customHeight="1">
      <c r="A153" s="102">
        <v>145</v>
      </c>
      <c r="B153" s="61"/>
      <c r="C153" s="104"/>
      <c r="D153" s="61"/>
      <c r="E153" s="63"/>
      <c r="F153" s="64"/>
      <c r="G153" s="61"/>
      <c r="H153" s="61"/>
      <c r="I153" s="65"/>
      <c r="J153" s="61"/>
      <c r="K153" s="61"/>
      <c r="L153" s="61"/>
      <c r="M153" s="61"/>
      <c r="N153" s="83">
        <f t="shared" si="109"/>
        <v>0</v>
      </c>
      <c r="O153" s="61"/>
      <c r="P153" s="63"/>
      <c r="Q153" s="84">
        <f t="shared" si="135"/>
        <v>0</v>
      </c>
      <c r="R153" s="85">
        <f t="shared" si="110"/>
        <v>0</v>
      </c>
      <c r="S153" s="86" t="e">
        <f t="shared" si="111"/>
        <v>#DIV/0!</v>
      </c>
      <c r="T153" s="85">
        <f t="shared" si="112"/>
        <v>0</v>
      </c>
      <c r="U153" s="85">
        <f t="shared" si="113"/>
        <v>0</v>
      </c>
      <c r="V153" s="85">
        <f t="shared" si="114"/>
        <v>0</v>
      </c>
      <c r="W153" s="85">
        <f t="shared" si="115"/>
        <v>0</v>
      </c>
      <c r="X153" s="85">
        <f t="shared" si="116"/>
        <v>0</v>
      </c>
      <c r="Y153" s="85">
        <f t="shared" si="117"/>
        <v>0</v>
      </c>
      <c r="Z153" s="85">
        <f t="shared" si="118"/>
        <v>0</v>
      </c>
      <c r="AA153" s="87">
        <f t="shared" si="119"/>
        <v>0</v>
      </c>
      <c r="AB153" s="84">
        <f t="shared" si="120"/>
        <v>0</v>
      </c>
      <c r="AC153" s="85">
        <f t="shared" si="121"/>
        <v>0</v>
      </c>
      <c r="AD153" s="89" t="e">
        <f t="shared" si="122"/>
        <v>#DIV/0!</v>
      </c>
      <c r="AE153" s="90"/>
      <c r="AF153" s="91"/>
      <c r="AG153" s="90"/>
      <c r="AH153" s="91"/>
      <c r="AI153" s="90"/>
      <c r="AJ153" s="90"/>
      <c r="AK153" s="93"/>
      <c r="AL153" s="84">
        <f t="shared" si="123"/>
        <v>0</v>
      </c>
      <c r="AM153" s="85">
        <f t="shared" si="124"/>
        <v>0</v>
      </c>
      <c r="AN153" s="89" t="e">
        <f t="shared" si="125"/>
        <v>#DIV/0!</v>
      </c>
      <c r="AO153" s="90"/>
      <c r="AP153" s="91"/>
      <c r="AQ153" s="90"/>
      <c r="AR153" s="91"/>
      <c r="AS153" s="90"/>
      <c r="AT153" s="90"/>
      <c r="AU153" s="93"/>
      <c r="AV153" s="84">
        <f t="shared" si="126"/>
        <v>0</v>
      </c>
      <c r="AW153" s="85">
        <f t="shared" si="127"/>
        <v>0</v>
      </c>
      <c r="AX153" s="89" t="e">
        <f t="shared" si="128"/>
        <v>#DIV/0!</v>
      </c>
      <c r="AY153" s="76"/>
      <c r="AZ153" s="77"/>
      <c r="BA153" s="76"/>
      <c r="BB153" s="77"/>
      <c r="BC153" s="76"/>
      <c r="BD153" s="78"/>
      <c r="BE153" s="79"/>
      <c r="BF153" s="84">
        <f t="shared" si="129"/>
        <v>0</v>
      </c>
      <c r="BG153" s="85">
        <f t="shared" si="130"/>
        <v>0</v>
      </c>
      <c r="BH153" s="89" t="e">
        <f t="shared" si="131"/>
        <v>#DIV/0!</v>
      </c>
      <c r="BI153" s="76"/>
      <c r="BJ153" s="77"/>
      <c r="BK153" s="76"/>
      <c r="BL153" s="77"/>
      <c r="BM153" s="76"/>
      <c r="BN153" s="78"/>
      <c r="BO153" s="79"/>
      <c r="BP153" s="84">
        <f t="shared" si="132"/>
        <v>0</v>
      </c>
      <c r="BQ153" s="85">
        <f t="shared" si="133"/>
        <v>0</v>
      </c>
      <c r="BR153" s="89" t="e">
        <f t="shared" si="134"/>
        <v>#DIV/0!</v>
      </c>
      <c r="BS153" s="76"/>
      <c r="BT153" s="77"/>
      <c r="BU153" s="76"/>
      <c r="BV153" s="77"/>
      <c r="BW153" s="76"/>
      <c r="BX153" s="78"/>
      <c r="BY153" s="79"/>
      <c r="BZ153" s="81" t="str">
        <f>IF(Q153&lt;&gt;'Характеристика мероприятий'!K151,"Стоимость мероприятия не соответствует НМЦК","")</f>
        <v/>
      </c>
      <c r="CA153" s="82" t="str">
        <f>IFERROR(IF((VLOOKUP($B$2,справочники!N146:S235,2,FALSE()))&lt;AD153,"Нарушен ПУС 2026 г."," "),"")</f>
        <v/>
      </c>
      <c r="CB153" s="82" t="str">
        <f>IFERROR(IF((VLOOKUP($B$2,справочники!N146:S235,3,FALSE()))&lt;AN153,"Нарушен ПУС 2027 г.",""),"")</f>
        <v/>
      </c>
      <c r="CC153" s="82" t="str">
        <f>IFERROR(IF((VLOOKUP($B$2,справочники!N146:S235,4,FALSE()))&lt;AX153,"Нарушен ПУС 2028 г.",""),"")</f>
        <v/>
      </c>
      <c r="CD153" s="82" t="str">
        <f>IFERROR(IF((VLOOKUP($B$2,справочники!N146:S235,5,FALSE()))&lt;BH153,"Нарушен ПУС 2029 г.",""),"")</f>
        <v/>
      </c>
      <c r="CE153" s="82" t="str">
        <f>IFERROR(IF((VLOOKUP($B$2,справочники!N146:S235,6,FALSE()))&lt;BR153,"Нарушен ПУС 2030 г.",""),"")</f>
        <v/>
      </c>
    </row>
    <row r="154" spans="1:83" ht="54" customHeight="1">
      <c r="A154" s="102">
        <v>146</v>
      </c>
      <c r="B154" s="61"/>
      <c r="C154" s="104"/>
      <c r="D154" s="61"/>
      <c r="E154" s="63"/>
      <c r="F154" s="64"/>
      <c r="G154" s="61"/>
      <c r="H154" s="61"/>
      <c r="I154" s="65"/>
      <c r="J154" s="61"/>
      <c r="K154" s="61"/>
      <c r="L154" s="61"/>
      <c r="M154" s="61"/>
      <c r="N154" s="83">
        <f t="shared" si="109"/>
        <v>0</v>
      </c>
      <c r="O154" s="61"/>
      <c r="P154" s="63"/>
      <c r="Q154" s="84">
        <f t="shared" si="135"/>
        <v>0</v>
      </c>
      <c r="R154" s="85">
        <f t="shared" si="110"/>
        <v>0</v>
      </c>
      <c r="S154" s="86" t="e">
        <f t="shared" si="111"/>
        <v>#DIV/0!</v>
      </c>
      <c r="T154" s="85">
        <f t="shared" si="112"/>
        <v>0</v>
      </c>
      <c r="U154" s="85">
        <f t="shared" si="113"/>
        <v>0</v>
      </c>
      <c r="V154" s="85">
        <f t="shared" si="114"/>
        <v>0</v>
      </c>
      <c r="W154" s="85">
        <f t="shared" si="115"/>
        <v>0</v>
      </c>
      <c r="X154" s="85">
        <f t="shared" si="116"/>
        <v>0</v>
      </c>
      <c r="Y154" s="85">
        <f t="shared" si="117"/>
        <v>0</v>
      </c>
      <c r="Z154" s="85">
        <f t="shared" si="118"/>
        <v>0</v>
      </c>
      <c r="AA154" s="87">
        <f t="shared" si="119"/>
        <v>0</v>
      </c>
      <c r="AB154" s="84">
        <f t="shared" si="120"/>
        <v>0</v>
      </c>
      <c r="AC154" s="85">
        <f t="shared" si="121"/>
        <v>0</v>
      </c>
      <c r="AD154" s="89" t="e">
        <f t="shared" si="122"/>
        <v>#DIV/0!</v>
      </c>
      <c r="AE154" s="90"/>
      <c r="AF154" s="91"/>
      <c r="AG154" s="90"/>
      <c r="AH154" s="91"/>
      <c r="AI154" s="90"/>
      <c r="AJ154" s="90"/>
      <c r="AK154" s="93"/>
      <c r="AL154" s="84">
        <f t="shared" si="123"/>
        <v>0</v>
      </c>
      <c r="AM154" s="85">
        <f t="shared" si="124"/>
        <v>0</v>
      </c>
      <c r="AN154" s="89" t="e">
        <f t="shared" si="125"/>
        <v>#DIV/0!</v>
      </c>
      <c r="AO154" s="90"/>
      <c r="AP154" s="91"/>
      <c r="AQ154" s="90"/>
      <c r="AR154" s="91"/>
      <c r="AS154" s="90"/>
      <c r="AT154" s="90"/>
      <c r="AU154" s="93"/>
      <c r="AV154" s="84">
        <f t="shared" si="126"/>
        <v>0</v>
      </c>
      <c r="AW154" s="85">
        <f t="shared" si="127"/>
        <v>0</v>
      </c>
      <c r="AX154" s="89" t="e">
        <f t="shared" si="128"/>
        <v>#DIV/0!</v>
      </c>
      <c r="AY154" s="76"/>
      <c r="AZ154" s="77"/>
      <c r="BA154" s="76"/>
      <c r="BB154" s="77"/>
      <c r="BC154" s="76"/>
      <c r="BD154" s="78"/>
      <c r="BE154" s="79"/>
      <c r="BF154" s="84">
        <f t="shared" si="129"/>
        <v>0</v>
      </c>
      <c r="BG154" s="85">
        <f t="shared" si="130"/>
        <v>0</v>
      </c>
      <c r="BH154" s="89" t="e">
        <f t="shared" si="131"/>
        <v>#DIV/0!</v>
      </c>
      <c r="BI154" s="76"/>
      <c r="BJ154" s="77"/>
      <c r="BK154" s="76"/>
      <c r="BL154" s="77"/>
      <c r="BM154" s="76"/>
      <c r="BN154" s="78"/>
      <c r="BO154" s="79"/>
      <c r="BP154" s="84">
        <f t="shared" si="132"/>
        <v>0</v>
      </c>
      <c r="BQ154" s="85">
        <f t="shared" si="133"/>
        <v>0</v>
      </c>
      <c r="BR154" s="89" t="e">
        <f t="shared" si="134"/>
        <v>#DIV/0!</v>
      </c>
      <c r="BS154" s="76"/>
      <c r="BT154" s="77"/>
      <c r="BU154" s="76"/>
      <c r="BV154" s="77"/>
      <c r="BW154" s="76"/>
      <c r="BX154" s="78"/>
      <c r="BY154" s="79"/>
      <c r="BZ154" s="81" t="str">
        <f>IF(Q154&lt;&gt;'Характеристика мероприятий'!K152,"Стоимость мероприятия не соответствует НМЦК","")</f>
        <v/>
      </c>
      <c r="CA154" s="82" t="str">
        <f>IFERROR(IF((VLOOKUP($B$2,справочники!N147:S236,2,FALSE()))&lt;AD154,"Нарушен ПУС 2026 г."," "),"")</f>
        <v/>
      </c>
      <c r="CB154" s="82" t="str">
        <f>IFERROR(IF((VLOOKUP($B$2,справочники!N147:S236,3,FALSE()))&lt;AN154,"Нарушен ПУС 2027 г.",""),"")</f>
        <v/>
      </c>
      <c r="CC154" s="82" t="str">
        <f>IFERROR(IF((VLOOKUP($B$2,справочники!N147:S236,4,FALSE()))&lt;AX154,"Нарушен ПУС 2028 г.",""),"")</f>
        <v/>
      </c>
      <c r="CD154" s="82" t="str">
        <f>IFERROR(IF((VLOOKUP($B$2,справочники!N147:S236,5,FALSE()))&lt;BH154,"Нарушен ПУС 2029 г.",""),"")</f>
        <v/>
      </c>
      <c r="CE154" s="82" t="str">
        <f>IFERROR(IF((VLOOKUP($B$2,справочники!N147:S236,6,FALSE()))&lt;BR154,"Нарушен ПУС 2030 г.",""),"")</f>
        <v/>
      </c>
    </row>
    <row r="155" spans="1:83" ht="54" customHeight="1">
      <c r="A155" s="102">
        <v>147</v>
      </c>
      <c r="B155" s="61"/>
      <c r="C155" s="104"/>
      <c r="D155" s="61"/>
      <c r="E155" s="63"/>
      <c r="F155" s="64"/>
      <c r="G155" s="61"/>
      <c r="H155" s="61"/>
      <c r="I155" s="65"/>
      <c r="J155" s="61"/>
      <c r="K155" s="61"/>
      <c r="L155" s="61"/>
      <c r="M155" s="61"/>
      <c r="N155" s="83">
        <f t="shared" si="109"/>
        <v>0</v>
      </c>
      <c r="O155" s="61"/>
      <c r="P155" s="63"/>
      <c r="Q155" s="84">
        <f t="shared" si="135"/>
        <v>0</v>
      </c>
      <c r="R155" s="85">
        <f t="shared" si="110"/>
        <v>0</v>
      </c>
      <c r="S155" s="86" t="e">
        <f t="shared" si="111"/>
        <v>#DIV/0!</v>
      </c>
      <c r="T155" s="85">
        <f t="shared" si="112"/>
        <v>0</v>
      </c>
      <c r="U155" s="85">
        <f t="shared" si="113"/>
        <v>0</v>
      </c>
      <c r="V155" s="85">
        <f t="shared" si="114"/>
        <v>0</v>
      </c>
      <c r="W155" s="85">
        <f t="shared" si="115"/>
        <v>0</v>
      </c>
      <c r="X155" s="85">
        <f t="shared" si="116"/>
        <v>0</v>
      </c>
      <c r="Y155" s="85">
        <f t="shared" si="117"/>
        <v>0</v>
      </c>
      <c r="Z155" s="85">
        <f t="shared" si="118"/>
        <v>0</v>
      </c>
      <c r="AA155" s="87">
        <f t="shared" si="119"/>
        <v>0</v>
      </c>
      <c r="AB155" s="84">
        <f t="shared" si="120"/>
        <v>0</v>
      </c>
      <c r="AC155" s="85">
        <f t="shared" si="121"/>
        <v>0</v>
      </c>
      <c r="AD155" s="89" t="e">
        <f t="shared" si="122"/>
        <v>#DIV/0!</v>
      </c>
      <c r="AE155" s="90"/>
      <c r="AF155" s="91"/>
      <c r="AG155" s="90"/>
      <c r="AH155" s="91"/>
      <c r="AI155" s="90"/>
      <c r="AJ155" s="90"/>
      <c r="AK155" s="93"/>
      <c r="AL155" s="84">
        <f t="shared" si="123"/>
        <v>0</v>
      </c>
      <c r="AM155" s="85">
        <f t="shared" si="124"/>
        <v>0</v>
      </c>
      <c r="AN155" s="89" t="e">
        <f t="shared" si="125"/>
        <v>#DIV/0!</v>
      </c>
      <c r="AO155" s="90"/>
      <c r="AP155" s="91"/>
      <c r="AQ155" s="90"/>
      <c r="AR155" s="91"/>
      <c r="AS155" s="90"/>
      <c r="AT155" s="90"/>
      <c r="AU155" s="93"/>
      <c r="AV155" s="84">
        <f t="shared" si="126"/>
        <v>0</v>
      </c>
      <c r="AW155" s="85">
        <f t="shared" si="127"/>
        <v>0</v>
      </c>
      <c r="AX155" s="89" t="e">
        <f t="shared" si="128"/>
        <v>#DIV/0!</v>
      </c>
      <c r="AY155" s="76"/>
      <c r="AZ155" s="77"/>
      <c r="BA155" s="76"/>
      <c r="BB155" s="77"/>
      <c r="BC155" s="76"/>
      <c r="BD155" s="78"/>
      <c r="BE155" s="79"/>
      <c r="BF155" s="84">
        <f t="shared" si="129"/>
        <v>0</v>
      </c>
      <c r="BG155" s="85">
        <f t="shared" si="130"/>
        <v>0</v>
      </c>
      <c r="BH155" s="89" t="e">
        <f t="shared" si="131"/>
        <v>#DIV/0!</v>
      </c>
      <c r="BI155" s="76"/>
      <c r="BJ155" s="77"/>
      <c r="BK155" s="76"/>
      <c r="BL155" s="77"/>
      <c r="BM155" s="76"/>
      <c r="BN155" s="78"/>
      <c r="BO155" s="79"/>
      <c r="BP155" s="84">
        <f t="shared" si="132"/>
        <v>0</v>
      </c>
      <c r="BQ155" s="85">
        <f t="shared" si="133"/>
        <v>0</v>
      </c>
      <c r="BR155" s="89" t="e">
        <f t="shared" si="134"/>
        <v>#DIV/0!</v>
      </c>
      <c r="BS155" s="76"/>
      <c r="BT155" s="77"/>
      <c r="BU155" s="76"/>
      <c r="BV155" s="77"/>
      <c r="BW155" s="76"/>
      <c r="BX155" s="78"/>
      <c r="BY155" s="79"/>
      <c r="BZ155" s="81" t="str">
        <f>IF(Q155&lt;&gt;'Характеристика мероприятий'!K153,"Стоимость мероприятия не соответствует НМЦК","")</f>
        <v/>
      </c>
      <c r="CA155" s="82" t="str">
        <f>IFERROR(IF((VLOOKUP($B$2,справочники!N148:S237,2,FALSE()))&lt;AD155,"Нарушен ПУС 2026 г."," "),"")</f>
        <v/>
      </c>
      <c r="CB155" s="82" t="str">
        <f>IFERROR(IF((VLOOKUP($B$2,справочники!N148:S237,3,FALSE()))&lt;AN155,"Нарушен ПУС 2027 г.",""),"")</f>
        <v/>
      </c>
      <c r="CC155" s="82" t="str">
        <f>IFERROR(IF((VLOOKUP($B$2,справочники!N148:S237,4,FALSE()))&lt;AX155,"Нарушен ПУС 2028 г.",""),"")</f>
        <v/>
      </c>
      <c r="CD155" s="82" t="str">
        <f>IFERROR(IF((VLOOKUP($B$2,справочники!N148:S237,5,FALSE()))&lt;BH155,"Нарушен ПУС 2029 г.",""),"")</f>
        <v/>
      </c>
      <c r="CE155" s="82" t="str">
        <f>IFERROR(IF((VLOOKUP($B$2,справочники!N148:S237,6,FALSE()))&lt;BR155,"Нарушен ПУС 2030 г.",""),"")</f>
        <v/>
      </c>
    </row>
    <row r="156" spans="1:83" ht="54" customHeight="1">
      <c r="A156" s="102">
        <v>148</v>
      </c>
      <c r="B156" s="61"/>
      <c r="C156" s="104"/>
      <c r="D156" s="61"/>
      <c r="E156" s="63"/>
      <c r="F156" s="64"/>
      <c r="G156" s="61"/>
      <c r="H156" s="61"/>
      <c r="I156" s="65"/>
      <c r="J156" s="61"/>
      <c r="K156" s="61"/>
      <c r="L156" s="61"/>
      <c r="M156" s="61"/>
      <c r="N156" s="83">
        <f t="shared" si="109"/>
        <v>0</v>
      </c>
      <c r="O156" s="61"/>
      <c r="P156" s="63"/>
      <c r="Q156" s="84">
        <f t="shared" si="135"/>
        <v>0</v>
      </c>
      <c r="R156" s="85">
        <f t="shared" si="110"/>
        <v>0</v>
      </c>
      <c r="S156" s="86" t="e">
        <f t="shared" ref="S156:S159" si="136">R156/(R156+W156+X156)</f>
        <v>#DIV/0!</v>
      </c>
      <c r="T156" s="85">
        <f t="shared" si="112"/>
        <v>0</v>
      </c>
      <c r="U156" s="85">
        <f t="shared" si="113"/>
        <v>0</v>
      </c>
      <c r="V156" s="85">
        <f t="shared" ref="V156:V159" si="137">W156+X156</f>
        <v>0</v>
      </c>
      <c r="W156" s="85">
        <f t="shared" si="115"/>
        <v>0</v>
      </c>
      <c r="X156" s="85">
        <f t="shared" si="116"/>
        <v>0</v>
      </c>
      <c r="Y156" s="85">
        <f t="shared" si="117"/>
        <v>0</v>
      </c>
      <c r="Z156" s="85">
        <f t="shared" si="118"/>
        <v>0</v>
      </c>
      <c r="AA156" s="87">
        <f t="shared" si="119"/>
        <v>0</v>
      </c>
      <c r="AB156" s="84">
        <f t="shared" ref="AB156:AB159" si="138">AC156+AG156+AI156+AJ156+AH156</f>
        <v>0</v>
      </c>
      <c r="AC156" s="85">
        <f t="shared" si="121"/>
        <v>0</v>
      </c>
      <c r="AD156" s="89" t="e">
        <f t="shared" ref="AD156:AD159" si="139">AC156/(AC156+AG156)</f>
        <v>#DIV/0!</v>
      </c>
      <c r="AE156" s="90"/>
      <c r="AF156" s="91"/>
      <c r="AG156" s="90"/>
      <c r="AH156" s="91"/>
      <c r="AI156" s="90"/>
      <c r="AJ156" s="90"/>
      <c r="AK156" s="93"/>
      <c r="AL156" s="84">
        <f t="shared" ref="AL156:AL159" si="140">AM156+AQ156+AS156+AT156+AR156</f>
        <v>0</v>
      </c>
      <c r="AM156" s="85">
        <f t="shared" si="124"/>
        <v>0</v>
      </c>
      <c r="AN156" s="89" t="e">
        <f t="shared" ref="AN156:AN159" si="141">AM156/(AM156+AQ156)</f>
        <v>#DIV/0!</v>
      </c>
      <c r="AO156" s="90"/>
      <c r="AP156" s="91"/>
      <c r="AQ156" s="90"/>
      <c r="AR156" s="91"/>
      <c r="AS156" s="90"/>
      <c r="AT156" s="90"/>
      <c r="AU156" s="93"/>
      <c r="AV156" s="84">
        <f t="shared" ref="AV156:AV159" si="142">AW156+BA156+BC156+BD156+BB156</f>
        <v>0</v>
      </c>
      <c r="AW156" s="85">
        <f t="shared" si="127"/>
        <v>0</v>
      </c>
      <c r="AX156" s="89" t="e">
        <f t="shared" ref="AX156:AX159" si="143">AW156/(AW156+BA156)</f>
        <v>#DIV/0!</v>
      </c>
      <c r="AY156" s="76"/>
      <c r="AZ156" s="77"/>
      <c r="BA156" s="76"/>
      <c r="BB156" s="77"/>
      <c r="BC156" s="76"/>
      <c r="BD156" s="78"/>
      <c r="BE156" s="79"/>
      <c r="BF156" s="84">
        <f t="shared" ref="BF156:BF159" si="144">BG156+BK156+BM156+BN156+BL156</f>
        <v>0</v>
      </c>
      <c r="BG156" s="85">
        <f t="shared" si="130"/>
        <v>0</v>
      </c>
      <c r="BH156" s="89" t="e">
        <f t="shared" ref="BH156:BH159" si="145">BG156/(BG156+BK156)</f>
        <v>#DIV/0!</v>
      </c>
      <c r="BI156" s="76"/>
      <c r="BJ156" s="77"/>
      <c r="BK156" s="76"/>
      <c r="BL156" s="77"/>
      <c r="BM156" s="76"/>
      <c r="BN156" s="78"/>
      <c r="BO156" s="79"/>
      <c r="BP156" s="84">
        <f t="shared" ref="BP156:BP159" si="146">BQ156+BU156+BW156+BX156+BV156</f>
        <v>0</v>
      </c>
      <c r="BQ156" s="85">
        <f t="shared" si="133"/>
        <v>0</v>
      </c>
      <c r="BR156" s="89" t="e">
        <f t="shared" ref="BR156:BR159" si="147">BQ156/(BQ156+BU156)</f>
        <v>#DIV/0!</v>
      </c>
      <c r="BS156" s="76"/>
      <c r="BT156" s="77"/>
      <c r="BU156" s="76"/>
      <c r="BV156" s="77"/>
      <c r="BW156" s="76"/>
      <c r="BX156" s="78"/>
      <c r="BY156" s="79"/>
      <c r="BZ156" s="81" t="str">
        <f>IF(Q156&lt;&gt;'Характеристика мероприятий'!K154,"Стоимость мероприятия не соответствует НМЦК","")</f>
        <v/>
      </c>
      <c r="CA156" s="82" t="str">
        <f>IFERROR(IF((VLOOKUP($B$2,справочники!N149:S238,2,FALSE()))&lt;AD156,"Нарушен ПУС 2026 г."," "),"")</f>
        <v/>
      </c>
      <c r="CB156" s="82" t="str">
        <f>IFERROR(IF((VLOOKUP($B$2,справочники!N149:S238,3,FALSE()))&lt;AN156,"Нарушен ПУС 2027 г.",""),"")</f>
        <v/>
      </c>
      <c r="CC156" s="82" t="str">
        <f>IFERROR(IF((VLOOKUP($B$2,справочники!N149:S238,4,FALSE()))&lt;AX156,"Нарушен ПУС 2028 г.",""),"")</f>
        <v/>
      </c>
      <c r="CD156" s="82" t="str">
        <f>IFERROR(IF((VLOOKUP($B$2,справочники!N149:S238,5,FALSE()))&lt;BH156,"Нарушен ПУС 2029 г.",""),"")</f>
        <v/>
      </c>
      <c r="CE156" s="82" t="str">
        <f>IFERROR(IF((VLOOKUP($B$2,справочники!N149:S238,6,FALSE()))&lt;BR156,"Нарушен ПУС 2030 г.",""),"")</f>
        <v/>
      </c>
    </row>
    <row r="157" spans="1:83" ht="54" customHeight="1">
      <c r="A157" s="102">
        <v>149</v>
      </c>
      <c r="B157" s="61"/>
      <c r="C157" s="104"/>
      <c r="D157" s="61"/>
      <c r="E157" s="63"/>
      <c r="F157" s="64"/>
      <c r="G157" s="61"/>
      <c r="H157" s="61"/>
      <c r="I157" s="65"/>
      <c r="J157" s="61"/>
      <c r="K157" s="61"/>
      <c r="L157" s="61"/>
      <c r="M157" s="61"/>
      <c r="N157" s="83">
        <f t="shared" si="109"/>
        <v>0</v>
      </c>
      <c r="O157" s="61"/>
      <c r="P157" s="63"/>
      <c r="Q157" s="84">
        <f t="shared" si="135"/>
        <v>0</v>
      </c>
      <c r="R157" s="85">
        <f t="shared" si="110"/>
        <v>0</v>
      </c>
      <c r="S157" s="86" t="e">
        <f t="shared" si="136"/>
        <v>#DIV/0!</v>
      </c>
      <c r="T157" s="85">
        <f t="shared" si="112"/>
        <v>0</v>
      </c>
      <c r="U157" s="85">
        <f t="shared" si="113"/>
        <v>0</v>
      </c>
      <c r="V157" s="85">
        <f t="shared" si="137"/>
        <v>0</v>
      </c>
      <c r="W157" s="85">
        <f t="shared" si="115"/>
        <v>0</v>
      </c>
      <c r="X157" s="85">
        <f t="shared" si="116"/>
        <v>0</v>
      </c>
      <c r="Y157" s="85">
        <f t="shared" si="117"/>
        <v>0</v>
      </c>
      <c r="Z157" s="85">
        <f t="shared" si="118"/>
        <v>0</v>
      </c>
      <c r="AA157" s="87">
        <f t="shared" si="119"/>
        <v>0</v>
      </c>
      <c r="AB157" s="84">
        <f t="shared" si="138"/>
        <v>0</v>
      </c>
      <c r="AC157" s="85">
        <f t="shared" si="121"/>
        <v>0</v>
      </c>
      <c r="AD157" s="89" t="e">
        <f t="shared" si="139"/>
        <v>#DIV/0!</v>
      </c>
      <c r="AE157" s="90"/>
      <c r="AF157" s="91"/>
      <c r="AG157" s="90"/>
      <c r="AH157" s="91"/>
      <c r="AI157" s="90"/>
      <c r="AJ157" s="90"/>
      <c r="AK157" s="93"/>
      <c r="AL157" s="84">
        <f t="shared" si="140"/>
        <v>0</v>
      </c>
      <c r="AM157" s="85">
        <f t="shared" si="124"/>
        <v>0</v>
      </c>
      <c r="AN157" s="89" t="e">
        <f t="shared" si="141"/>
        <v>#DIV/0!</v>
      </c>
      <c r="AO157" s="90"/>
      <c r="AP157" s="91"/>
      <c r="AQ157" s="90"/>
      <c r="AR157" s="91"/>
      <c r="AS157" s="90"/>
      <c r="AT157" s="90"/>
      <c r="AU157" s="93"/>
      <c r="AV157" s="84">
        <f t="shared" si="142"/>
        <v>0</v>
      </c>
      <c r="AW157" s="85">
        <f t="shared" si="127"/>
        <v>0</v>
      </c>
      <c r="AX157" s="89" t="e">
        <f t="shared" si="143"/>
        <v>#DIV/0!</v>
      </c>
      <c r="AY157" s="76"/>
      <c r="AZ157" s="77"/>
      <c r="BA157" s="76"/>
      <c r="BB157" s="77"/>
      <c r="BC157" s="76"/>
      <c r="BD157" s="78"/>
      <c r="BE157" s="79"/>
      <c r="BF157" s="84">
        <f t="shared" si="144"/>
        <v>0</v>
      </c>
      <c r="BG157" s="85">
        <f t="shared" si="130"/>
        <v>0</v>
      </c>
      <c r="BH157" s="89" t="e">
        <f t="shared" si="145"/>
        <v>#DIV/0!</v>
      </c>
      <c r="BI157" s="76"/>
      <c r="BJ157" s="77"/>
      <c r="BK157" s="76"/>
      <c r="BL157" s="77"/>
      <c r="BM157" s="76"/>
      <c r="BN157" s="78"/>
      <c r="BO157" s="79"/>
      <c r="BP157" s="84">
        <f t="shared" si="146"/>
        <v>0</v>
      </c>
      <c r="BQ157" s="85">
        <f t="shared" si="133"/>
        <v>0</v>
      </c>
      <c r="BR157" s="89" t="e">
        <f t="shared" si="147"/>
        <v>#DIV/0!</v>
      </c>
      <c r="BS157" s="76"/>
      <c r="BT157" s="77"/>
      <c r="BU157" s="76"/>
      <c r="BV157" s="77"/>
      <c r="BW157" s="76"/>
      <c r="BX157" s="78"/>
      <c r="BY157" s="79"/>
      <c r="BZ157" s="81" t="str">
        <f>IF(Q157&lt;&gt;'Характеристика мероприятий'!K155,"Стоимость мероприятия не соответствует НМЦК","")</f>
        <v/>
      </c>
      <c r="CA157" s="82" t="str">
        <f>IFERROR(IF((VLOOKUP($B$2,справочники!N150:S239,2,FALSE()))&lt;AD157,"Нарушен ПУС 2026 г."," "),"")</f>
        <v/>
      </c>
      <c r="CB157" s="82" t="str">
        <f>IFERROR(IF((VLOOKUP($B$2,справочники!N150:S239,3,FALSE()))&lt;AN157,"Нарушен ПУС 2027 г.",""),"")</f>
        <v/>
      </c>
      <c r="CC157" s="82" t="str">
        <f>IFERROR(IF((VLOOKUP($B$2,справочники!N150:S239,4,FALSE()))&lt;AX157,"Нарушен ПУС 2028 г.",""),"")</f>
        <v/>
      </c>
      <c r="CD157" s="82" t="str">
        <f>IFERROR(IF((VLOOKUP($B$2,справочники!N150:S239,5,FALSE()))&lt;BH157,"Нарушен ПУС 2029 г.",""),"")</f>
        <v/>
      </c>
      <c r="CE157" s="82" t="str">
        <f>IFERROR(IF((VLOOKUP($B$2,справочники!N150:S239,6,FALSE()))&lt;BR157,"Нарушен ПУС 2030 г.",""),"")</f>
        <v/>
      </c>
    </row>
    <row r="158" spans="1:83" ht="54" customHeight="1">
      <c r="A158" s="102">
        <v>150</v>
      </c>
      <c r="B158" s="61"/>
      <c r="C158" s="104"/>
      <c r="D158" s="61"/>
      <c r="E158" s="63"/>
      <c r="F158" s="64"/>
      <c r="G158" s="61"/>
      <c r="H158" s="61"/>
      <c r="I158" s="65"/>
      <c r="J158" s="61"/>
      <c r="K158" s="61"/>
      <c r="L158" s="61"/>
      <c r="M158" s="61"/>
      <c r="N158" s="83">
        <f t="shared" si="109"/>
        <v>0</v>
      </c>
      <c r="O158" s="61"/>
      <c r="P158" s="63"/>
      <c r="Q158" s="84">
        <f t="shared" si="135"/>
        <v>0</v>
      </c>
      <c r="R158" s="85">
        <f t="shared" si="110"/>
        <v>0</v>
      </c>
      <c r="S158" s="86" t="e">
        <f t="shared" si="136"/>
        <v>#DIV/0!</v>
      </c>
      <c r="T158" s="85">
        <f t="shared" si="112"/>
        <v>0</v>
      </c>
      <c r="U158" s="85">
        <f t="shared" si="113"/>
        <v>0</v>
      </c>
      <c r="V158" s="85">
        <f t="shared" si="137"/>
        <v>0</v>
      </c>
      <c r="W158" s="85">
        <f t="shared" si="115"/>
        <v>0</v>
      </c>
      <c r="X158" s="85">
        <f t="shared" si="116"/>
        <v>0</v>
      </c>
      <c r="Y158" s="85">
        <f t="shared" si="117"/>
        <v>0</v>
      </c>
      <c r="Z158" s="85">
        <f t="shared" si="118"/>
        <v>0</v>
      </c>
      <c r="AA158" s="87">
        <f t="shared" si="119"/>
        <v>0</v>
      </c>
      <c r="AB158" s="84">
        <f t="shared" si="138"/>
        <v>0</v>
      </c>
      <c r="AC158" s="85">
        <f t="shared" si="121"/>
        <v>0</v>
      </c>
      <c r="AD158" s="89" t="e">
        <f t="shared" si="139"/>
        <v>#DIV/0!</v>
      </c>
      <c r="AE158" s="90"/>
      <c r="AF158" s="91"/>
      <c r="AG158" s="90"/>
      <c r="AH158" s="91"/>
      <c r="AI158" s="90"/>
      <c r="AJ158" s="90"/>
      <c r="AK158" s="93"/>
      <c r="AL158" s="84">
        <f t="shared" si="140"/>
        <v>0</v>
      </c>
      <c r="AM158" s="85">
        <f t="shared" si="124"/>
        <v>0</v>
      </c>
      <c r="AN158" s="89" t="e">
        <f t="shared" si="141"/>
        <v>#DIV/0!</v>
      </c>
      <c r="AO158" s="90"/>
      <c r="AP158" s="91"/>
      <c r="AQ158" s="90"/>
      <c r="AR158" s="91"/>
      <c r="AS158" s="90"/>
      <c r="AT158" s="90"/>
      <c r="AU158" s="93"/>
      <c r="AV158" s="84">
        <f t="shared" si="142"/>
        <v>0</v>
      </c>
      <c r="AW158" s="85">
        <f t="shared" si="127"/>
        <v>0</v>
      </c>
      <c r="AX158" s="89" t="e">
        <f t="shared" si="143"/>
        <v>#DIV/0!</v>
      </c>
      <c r="AY158" s="76"/>
      <c r="AZ158" s="77"/>
      <c r="BA158" s="76"/>
      <c r="BB158" s="77"/>
      <c r="BC158" s="76"/>
      <c r="BD158" s="78"/>
      <c r="BE158" s="79"/>
      <c r="BF158" s="84">
        <f t="shared" si="144"/>
        <v>0</v>
      </c>
      <c r="BG158" s="85">
        <f t="shared" si="130"/>
        <v>0</v>
      </c>
      <c r="BH158" s="89" t="e">
        <f t="shared" si="145"/>
        <v>#DIV/0!</v>
      </c>
      <c r="BI158" s="76"/>
      <c r="BJ158" s="77"/>
      <c r="BK158" s="76"/>
      <c r="BL158" s="77"/>
      <c r="BM158" s="76"/>
      <c r="BN158" s="78"/>
      <c r="BO158" s="79"/>
      <c r="BP158" s="84">
        <f t="shared" si="146"/>
        <v>0</v>
      </c>
      <c r="BQ158" s="85">
        <f t="shared" si="133"/>
        <v>0</v>
      </c>
      <c r="BR158" s="89" t="e">
        <f t="shared" si="147"/>
        <v>#DIV/0!</v>
      </c>
      <c r="BS158" s="76"/>
      <c r="BT158" s="77"/>
      <c r="BU158" s="76"/>
      <c r="BV158" s="77"/>
      <c r="BW158" s="76"/>
      <c r="BX158" s="78"/>
      <c r="BY158" s="79"/>
      <c r="BZ158" s="81" t="str">
        <f>IF(Q158&lt;&gt;'Характеристика мероприятий'!K156,"Стоимость мероприятия не соответствует НМЦК","")</f>
        <v/>
      </c>
      <c r="CA158" s="82" t="str">
        <f>IFERROR(IF((VLOOKUP($B$2,справочники!N151:S240,2,FALSE()))&lt;AD158,"Нарушен ПУС 2026 г."," "),"")</f>
        <v/>
      </c>
      <c r="CB158" s="82" t="str">
        <f>IFERROR(IF((VLOOKUP($B$2,справочники!N151:S240,3,FALSE()))&lt;AN158,"Нарушен ПУС 2027 г.",""),"")</f>
        <v/>
      </c>
      <c r="CC158" s="82" t="str">
        <f>IFERROR(IF((VLOOKUP($B$2,справочники!N151:S240,4,FALSE()))&lt;AX158,"Нарушен ПУС 2028 г.",""),"")</f>
        <v/>
      </c>
      <c r="CD158" s="82" t="str">
        <f>IFERROR(IF((VLOOKUP($B$2,справочники!N151:S240,5,FALSE()))&lt;BH158,"Нарушен ПУС 2029 г.",""),"")</f>
        <v/>
      </c>
      <c r="CE158" s="82" t="str">
        <f>IFERROR(IF((VLOOKUP($B$2,справочники!N151:S240,6,FALSE()))&lt;BR158,"Нарушен ПУС 2030 г.",""),"")</f>
        <v/>
      </c>
    </row>
    <row r="159" spans="1:83" ht="54" customHeight="1">
      <c r="A159" s="102">
        <v>151</v>
      </c>
      <c r="B159" s="61"/>
      <c r="C159" s="104"/>
      <c r="D159" s="61"/>
      <c r="E159" s="63"/>
      <c r="F159" s="64"/>
      <c r="G159" s="61"/>
      <c r="H159" s="61"/>
      <c r="I159" s="65"/>
      <c r="J159" s="61"/>
      <c r="K159" s="61"/>
      <c r="L159" s="61"/>
      <c r="M159" s="61"/>
      <c r="N159" s="83">
        <f t="shared" si="109"/>
        <v>0</v>
      </c>
      <c r="O159" s="61"/>
      <c r="P159" s="63"/>
      <c r="Q159" s="105">
        <f t="shared" si="135"/>
        <v>0</v>
      </c>
      <c r="R159" s="106">
        <f t="shared" si="110"/>
        <v>0</v>
      </c>
      <c r="S159" s="107" t="e">
        <f t="shared" si="136"/>
        <v>#DIV/0!</v>
      </c>
      <c r="T159" s="106">
        <f t="shared" si="112"/>
        <v>0</v>
      </c>
      <c r="U159" s="106">
        <f t="shared" si="113"/>
        <v>0</v>
      </c>
      <c r="V159" s="106">
        <f t="shared" si="137"/>
        <v>0</v>
      </c>
      <c r="W159" s="106">
        <f t="shared" si="115"/>
        <v>0</v>
      </c>
      <c r="X159" s="106">
        <f t="shared" si="116"/>
        <v>0</v>
      </c>
      <c r="Y159" s="106">
        <f t="shared" si="117"/>
        <v>0</v>
      </c>
      <c r="Z159" s="106">
        <f t="shared" si="118"/>
        <v>0</v>
      </c>
      <c r="AA159" s="108">
        <f t="shared" si="119"/>
        <v>0</v>
      </c>
      <c r="AB159" s="105">
        <f t="shared" si="138"/>
        <v>0</v>
      </c>
      <c r="AC159" s="106">
        <f t="shared" si="121"/>
        <v>0</v>
      </c>
      <c r="AD159" s="107" t="e">
        <f t="shared" si="139"/>
        <v>#DIV/0!</v>
      </c>
      <c r="AE159" s="109"/>
      <c r="AF159" s="110"/>
      <c r="AG159" s="109"/>
      <c r="AH159" s="110"/>
      <c r="AI159" s="109"/>
      <c r="AJ159" s="109"/>
      <c r="AK159" s="111"/>
      <c r="AL159" s="105">
        <f t="shared" si="140"/>
        <v>0</v>
      </c>
      <c r="AM159" s="106">
        <f t="shared" si="124"/>
        <v>0</v>
      </c>
      <c r="AN159" s="107" t="e">
        <f t="shared" si="141"/>
        <v>#DIV/0!</v>
      </c>
      <c r="AO159" s="109"/>
      <c r="AP159" s="110"/>
      <c r="AQ159" s="109"/>
      <c r="AR159" s="110"/>
      <c r="AS159" s="109"/>
      <c r="AT159" s="109"/>
      <c r="AU159" s="111"/>
      <c r="AV159" s="105">
        <f t="shared" si="142"/>
        <v>0</v>
      </c>
      <c r="AW159" s="106">
        <f t="shared" si="127"/>
        <v>0</v>
      </c>
      <c r="AX159" s="107" t="e">
        <f t="shared" si="143"/>
        <v>#DIV/0!</v>
      </c>
      <c r="AY159" s="76"/>
      <c r="AZ159" s="77"/>
      <c r="BA159" s="76"/>
      <c r="BB159" s="77"/>
      <c r="BC159" s="76"/>
      <c r="BD159" s="78"/>
      <c r="BE159" s="79"/>
      <c r="BF159" s="105">
        <f t="shared" si="144"/>
        <v>0</v>
      </c>
      <c r="BG159" s="106">
        <f t="shared" si="130"/>
        <v>0</v>
      </c>
      <c r="BH159" s="107" t="e">
        <f t="shared" si="145"/>
        <v>#DIV/0!</v>
      </c>
      <c r="BI159" s="76"/>
      <c r="BJ159" s="77"/>
      <c r="BK159" s="76"/>
      <c r="BL159" s="77"/>
      <c r="BM159" s="76"/>
      <c r="BN159" s="78"/>
      <c r="BO159" s="79"/>
      <c r="BP159" s="105">
        <f t="shared" si="146"/>
        <v>0</v>
      </c>
      <c r="BQ159" s="106">
        <f t="shared" si="133"/>
        <v>0</v>
      </c>
      <c r="BR159" s="107" t="e">
        <f t="shared" si="147"/>
        <v>#DIV/0!</v>
      </c>
      <c r="BS159" s="76"/>
      <c r="BT159" s="77"/>
      <c r="BU159" s="76"/>
      <c r="BV159" s="77"/>
      <c r="BW159" s="76"/>
      <c r="BX159" s="78"/>
      <c r="BY159" s="79"/>
      <c r="BZ159" s="81" t="str">
        <f>IF(Q159&lt;&gt;'Характеристика мероприятий'!K157,"Стоимость мероприятия не соответствует НМЦК","")</f>
        <v/>
      </c>
      <c r="CA159" s="82" t="str">
        <f>IFERROR(IF((VLOOKUP($B$2,справочники!N152:S241,2,FALSE()))&lt;AD159,"Нарушен ПУС 2026 г."," "),"")</f>
        <v/>
      </c>
      <c r="CB159" s="82" t="str">
        <f>IFERROR(IF((VLOOKUP($B$2,справочники!N152:S241,3,FALSE()))&lt;AN159,"Нарушен ПУС 2027 г.",""),"")</f>
        <v/>
      </c>
      <c r="CC159" s="82" t="str">
        <f>IFERROR(IF((VLOOKUP($B$2,справочники!N152:S241,4,FALSE()))&lt;AX159,"Нарушен ПУС 2028 г.",""),"")</f>
        <v/>
      </c>
      <c r="CD159" s="82" t="str">
        <f>IFERROR(IF((VLOOKUP($B$2,справочники!N152:S241,5,FALSE()))&lt;BH159,"Нарушен ПУС 2029 г.",""),"")</f>
        <v/>
      </c>
      <c r="CE159" s="82" t="str">
        <f>IFERROR(IF((VLOOKUP($B$2,справочники!N152:S241,6,FALSE()))&lt;BR159,"Нарушен ПУС 2030 г.",""),"")</f>
        <v/>
      </c>
    </row>
    <row r="160" spans="1:83">
      <c r="A160" s="102"/>
    </row>
  </sheetData>
  <autoFilter ref="A9:AA159" xr:uid="{00000000-0009-0000-0000-000000000000}"/>
  <mergeCells count="35">
    <mergeCell ref="CB7:CB8"/>
    <mergeCell ref="CC7:CC8"/>
    <mergeCell ref="CD7:CD8"/>
    <mergeCell ref="CE7:CE8"/>
    <mergeCell ref="AV7:BE7"/>
    <mergeCell ref="BF7:BO7"/>
    <mergeCell ref="BP7:BY7"/>
    <mergeCell ref="BZ7:BZ8"/>
    <mergeCell ref="CA7:CA8"/>
    <mergeCell ref="O7:O8"/>
    <mergeCell ref="P7:P8"/>
    <mergeCell ref="Q7:AA7"/>
    <mergeCell ref="AB7:AK7"/>
    <mergeCell ref="AL7:AU7"/>
    <mergeCell ref="J7:J8"/>
    <mergeCell ref="K7:K8"/>
    <mergeCell ref="L7:L8"/>
    <mergeCell ref="M7:M8"/>
    <mergeCell ref="N7:N8"/>
    <mergeCell ref="A1:AK1"/>
    <mergeCell ref="B2:H2"/>
    <mergeCell ref="B3:H3"/>
    <mergeCell ref="BZ5:CE5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N6"/>
    <mergeCell ref="O6:P6"/>
    <mergeCell ref="Q6:BY6"/>
  </mergeCells>
  <dataValidations count="1">
    <dataValidation type="textLength" operator="equal" allowBlank="1" showErrorMessage="1" errorTitle="Код ОТКМО" error="Введите 11-ти значный код" promptTitle="Код ОКТМО" prompt="Введите 11-ти значный код" sqref="F11:F159" xr:uid="{00000000-0002-0000-0000-000000000000}">
      <formula1>11</formula1>
      <formula2>0</formula2>
    </dataValidation>
  </dataValidations>
  <printOptions horizontalCentered="1"/>
  <pageMargins left="0.31527777777777799" right="0.31527777777777799" top="0.35416666666666702" bottom="0.35416666666666702" header="0.511811023622047" footer="0.511811023622047"/>
  <pageSetup paperSize="8" fitToWidth="4" fitToHeight="6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1000000}">
          <x14:formula1>
            <xm:f>справочники!$N$3:$N$91</xm:f>
          </x14:formula1>
          <x14:formula2>
            <xm:f>0</xm:f>
          </x14:formula2>
          <xm:sqref>B2:I2</xm:sqref>
        </x14:dataValidation>
        <x14:dataValidation type="list" allowBlank="1" showInputMessage="1" showErrorMessage="1" xr:uid="{00000000-0002-0000-0000-000005000000}">
          <x14:formula1>
            <xm:f>справочники!$D$3:$D$14</xm:f>
          </x14:formula1>
          <x14:formula2>
            <xm:f>0</xm:f>
          </x14:formula2>
          <xm:sqref>O40:O159</xm:sqref>
        </x14:dataValidation>
        <x14:dataValidation type="list" allowBlank="1" showInputMessage="1" showErrorMessage="1" xr:uid="{00000000-0002-0000-0000-000006000000}">
          <x14:formula1>
            <xm:f>справочники!$E$3:$E$7</xm:f>
          </x14:formula1>
          <x14:formula2>
            <xm:f>0</xm:f>
          </x14:formula2>
          <xm:sqref>P40:P159</xm:sqref>
        </x14:dataValidation>
        <x14:dataValidation type="list" allowBlank="1" showInputMessage="1" showErrorMessage="1" xr:uid="{00000000-0002-0000-0000-00000A000000}">
          <x14:formula1>
            <xm:f>'Рабместа инвесторы'!$D$3:$D$14</xm:f>
          </x14:formula1>
          <x14:formula2>
            <xm:f>0</xm:f>
          </x14:formula2>
          <xm:sqref>P27 O11:O39</xm:sqref>
        </x14:dataValidation>
        <x14:dataValidation type="list" allowBlank="1" showInputMessage="1" showErrorMessage="1" xr:uid="{00000000-0002-0000-0000-00000B000000}">
          <x14:formula1>
            <xm:f>'Рабместа инвесторы'!$E$3:$E$7</xm:f>
          </x14:formula1>
          <x14:formula2>
            <xm:f>0</xm:f>
          </x14:formula2>
          <xm:sqref>P28:P39 P11:P26</xm:sqref>
        </x14:dataValidation>
        <x14:dataValidation type="list" allowBlank="1" showInputMessage="1" showErrorMessage="1" xr:uid="{00000000-0002-0000-0000-000002000000}">
          <x14:formula1>
            <xm:f>справочники!$F$3:$F$13</xm:f>
          </x14:formula1>
          <x14:formula2>
            <xm:f>0</xm:f>
          </x14:formula2>
          <xm:sqref>B11:B159</xm:sqref>
        </x14:dataValidation>
        <x14:dataValidation type="list" allowBlank="1" showInputMessage="1" showErrorMessage="1" xr:uid="{00000000-0002-0000-0000-000003000000}">
          <x14:formula1>
            <xm:f>справочники!$B$3:$B$4</xm:f>
          </x14:formula1>
          <x14:formula2>
            <xm:f>0</xm:f>
          </x14:formula2>
          <xm:sqref>G11:G159</xm:sqref>
        </x14:dataValidation>
        <x14:dataValidation type="list" allowBlank="1" showInputMessage="1" showErrorMessage="1" xr:uid="{00000000-0002-0000-0000-000004000000}">
          <x14:formula1>
            <xm:f>справочники!$C$3:$C$8</xm:f>
          </x14:formula1>
          <x14:formula2>
            <xm:f>0</xm:f>
          </x14:formula2>
          <xm:sqref>H11:H159</xm:sqref>
        </x14:dataValidation>
        <x14:dataValidation type="list" allowBlank="1" showInputMessage="1" showErrorMessage="1" xr:uid="{00000000-0002-0000-0000-000007000000}">
          <x14:formula1>
            <xm:f>справочники!$I$3:$I$35</xm:f>
          </x14:formula1>
          <x14:formula2>
            <xm:f>0</xm:f>
          </x14:formula2>
          <xm:sqref>K11:K159</xm:sqref>
        </x14:dataValidation>
        <x14:dataValidation type="list" allowBlank="1" showInputMessage="1" showErrorMessage="1" xr:uid="{00000000-0002-0000-0000-000008000000}">
          <x14:formula1>
            <xm:f>справочники!$G$3:$G$23</xm:f>
          </x14:formula1>
          <x14:formula2>
            <xm:f>0</xm:f>
          </x14:formula2>
          <xm:sqref>J11:J159</xm:sqref>
        </x14:dataValidation>
        <x14:dataValidation type="list" allowBlank="1" showInputMessage="1" showErrorMessage="1" xr:uid="{00000000-0002-0000-0000-000009000000}">
          <x14:formula1>
            <xm:f>справочники!$H$3:$H$4</xm:f>
          </x14:formula1>
          <x14:formula2>
            <xm:f>0</xm:f>
          </x14:formula2>
          <xm:sqref>I11:I159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45"/>
  <sheetViews>
    <sheetView zoomScaleNormal="100" workbookViewId="0">
      <selection activeCell="C23" sqref="C23"/>
    </sheetView>
  </sheetViews>
  <sheetFormatPr defaultColWidth="9.109375" defaultRowHeight="14.4"/>
  <cols>
    <col min="1" max="1" width="28.33203125" style="300" customWidth="1"/>
    <col min="2" max="2" width="82.21875" style="301" customWidth="1"/>
    <col min="3" max="3" width="47.5546875" style="300" customWidth="1"/>
    <col min="4" max="4" width="36.109375" style="302" customWidth="1"/>
    <col min="5" max="5" width="23.88671875" style="302" customWidth="1"/>
    <col min="6" max="6" width="11.44140625" style="302" customWidth="1"/>
    <col min="7" max="7" width="16.5546875" style="302" customWidth="1"/>
    <col min="8" max="8" width="14" style="302" customWidth="1"/>
    <col min="9" max="9" width="18.44140625" style="303" customWidth="1"/>
    <col min="10" max="10" width="19.5546875" style="302" customWidth="1"/>
    <col min="11" max="11" width="24" customWidth="1"/>
  </cols>
  <sheetData>
    <row r="1" spans="1:10" ht="16.5" customHeight="1">
      <c r="A1" s="304"/>
      <c r="B1" s="305"/>
      <c r="C1" s="304"/>
      <c r="D1" s="443" t="s">
        <v>629</v>
      </c>
      <c r="E1" s="443"/>
      <c r="F1" s="443"/>
      <c r="G1" s="443"/>
      <c r="H1" s="443"/>
    </row>
    <row r="2" spans="1:10" ht="30.75" customHeight="1">
      <c r="A2" s="306" t="s">
        <v>630</v>
      </c>
      <c r="B2" s="307" t="s">
        <v>631</v>
      </c>
      <c r="C2" s="306" t="s">
        <v>632</v>
      </c>
      <c r="D2" s="444" t="s">
        <v>633</v>
      </c>
      <c r="E2" s="444"/>
      <c r="F2" s="444"/>
      <c r="G2" s="444"/>
      <c r="H2" s="444" t="s">
        <v>634</v>
      </c>
      <c r="I2" s="444"/>
      <c r="J2" s="308"/>
    </row>
    <row r="3" spans="1:10">
      <c r="A3" s="304" t="s">
        <v>67</v>
      </c>
      <c r="B3" s="309" t="s">
        <v>635</v>
      </c>
      <c r="C3" s="310" t="s">
        <v>636</v>
      </c>
      <c r="D3" s="311" t="s">
        <v>69</v>
      </c>
      <c r="E3" s="311" t="s">
        <v>637</v>
      </c>
      <c r="F3" s="312" t="s">
        <v>638</v>
      </c>
      <c r="G3" s="312" t="s">
        <v>638</v>
      </c>
      <c r="H3" s="311" t="s">
        <v>57</v>
      </c>
      <c r="I3" s="311" t="s">
        <v>639</v>
      </c>
      <c r="J3" s="311"/>
    </row>
    <row r="4" spans="1:10">
      <c r="A4" s="304" t="s">
        <v>67</v>
      </c>
      <c r="B4" s="313" t="s">
        <v>640</v>
      </c>
      <c r="C4" s="314" t="s">
        <v>118</v>
      </c>
      <c r="D4" s="311" t="s">
        <v>69</v>
      </c>
      <c r="E4" s="311" t="s">
        <v>637</v>
      </c>
      <c r="F4" s="312" t="s">
        <v>638</v>
      </c>
      <c r="G4" s="312" t="s">
        <v>638</v>
      </c>
      <c r="H4" s="311" t="s">
        <v>57</v>
      </c>
      <c r="I4" s="311" t="s">
        <v>639</v>
      </c>
      <c r="J4" s="311"/>
    </row>
    <row r="5" spans="1:10">
      <c r="A5" s="304" t="s">
        <v>67</v>
      </c>
      <c r="B5" s="313" t="s">
        <v>640</v>
      </c>
      <c r="C5" s="314" t="s">
        <v>129</v>
      </c>
      <c r="D5" s="311" t="s">
        <v>69</v>
      </c>
      <c r="E5" s="311" t="s">
        <v>639</v>
      </c>
      <c r="F5" s="312" t="s">
        <v>638</v>
      </c>
      <c r="G5" s="312" t="s">
        <v>638</v>
      </c>
      <c r="H5" s="311" t="s">
        <v>57</v>
      </c>
      <c r="I5" s="311" t="s">
        <v>639</v>
      </c>
      <c r="J5" s="311"/>
    </row>
    <row r="6" spans="1:10">
      <c r="A6" s="304" t="s">
        <v>67</v>
      </c>
      <c r="B6" s="313" t="s">
        <v>640</v>
      </c>
      <c r="C6" s="315" t="s">
        <v>641</v>
      </c>
      <c r="D6" s="311" t="s">
        <v>69</v>
      </c>
      <c r="E6" s="311" t="s">
        <v>637</v>
      </c>
      <c r="F6" s="312" t="s">
        <v>638</v>
      </c>
      <c r="G6" s="312" t="s">
        <v>638</v>
      </c>
      <c r="H6" s="311" t="s">
        <v>57</v>
      </c>
      <c r="I6" s="311" t="s">
        <v>639</v>
      </c>
      <c r="J6" s="311"/>
    </row>
    <row r="7" spans="1:10">
      <c r="A7" s="304" t="s">
        <v>67</v>
      </c>
      <c r="B7" s="313" t="s">
        <v>640</v>
      </c>
      <c r="C7" s="315" t="s">
        <v>642</v>
      </c>
      <c r="D7" s="311" t="s">
        <v>69</v>
      </c>
      <c r="E7" s="311" t="s">
        <v>637</v>
      </c>
      <c r="F7" s="312" t="s">
        <v>638</v>
      </c>
      <c r="G7" s="312" t="s">
        <v>638</v>
      </c>
      <c r="H7" s="311" t="s">
        <v>57</v>
      </c>
      <c r="I7" s="311" t="s">
        <v>639</v>
      </c>
      <c r="J7" s="311"/>
    </row>
    <row r="8" spans="1:10">
      <c r="A8" s="304" t="s">
        <v>67</v>
      </c>
      <c r="B8" s="313" t="s">
        <v>640</v>
      </c>
      <c r="C8" s="315" t="s">
        <v>492</v>
      </c>
      <c r="D8" s="311" t="s">
        <v>69</v>
      </c>
      <c r="E8" s="311" t="s">
        <v>637</v>
      </c>
      <c r="F8" s="312" t="s">
        <v>638</v>
      </c>
      <c r="G8" s="312" t="s">
        <v>638</v>
      </c>
      <c r="H8" s="316" t="s">
        <v>638</v>
      </c>
      <c r="I8" s="316" t="s">
        <v>638</v>
      </c>
      <c r="J8" s="311"/>
    </row>
    <row r="9" spans="1:10">
      <c r="A9" s="304" t="s">
        <v>67</v>
      </c>
      <c r="B9" s="309" t="s">
        <v>643</v>
      </c>
      <c r="C9" s="317" t="s">
        <v>118</v>
      </c>
      <c r="D9" s="311" t="s">
        <v>69</v>
      </c>
      <c r="E9" s="311" t="s">
        <v>637</v>
      </c>
      <c r="F9" s="312" t="s">
        <v>638</v>
      </c>
      <c r="G9" s="312" t="s">
        <v>638</v>
      </c>
      <c r="H9" s="311" t="s">
        <v>57</v>
      </c>
      <c r="I9" s="311" t="s">
        <v>639</v>
      </c>
      <c r="J9" s="311"/>
    </row>
    <row r="10" spans="1:10">
      <c r="A10" s="304" t="s">
        <v>67</v>
      </c>
      <c r="B10" s="309" t="s">
        <v>643</v>
      </c>
      <c r="C10" s="318" t="s">
        <v>129</v>
      </c>
      <c r="D10" s="311" t="s">
        <v>69</v>
      </c>
      <c r="E10" s="311" t="s">
        <v>637</v>
      </c>
      <c r="F10" s="312" t="s">
        <v>638</v>
      </c>
      <c r="G10" s="312" t="s">
        <v>638</v>
      </c>
      <c r="H10" s="311" t="s">
        <v>57</v>
      </c>
      <c r="I10" s="311" t="s">
        <v>639</v>
      </c>
      <c r="J10" s="311"/>
    </row>
    <row r="11" spans="1:10">
      <c r="A11" s="304" t="s">
        <v>67</v>
      </c>
      <c r="B11" s="309" t="s">
        <v>643</v>
      </c>
      <c r="C11" s="318" t="s">
        <v>641</v>
      </c>
      <c r="D11" s="311" t="s">
        <v>69</v>
      </c>
      <c r="E11" s="311" t="s">
        <v>637</v>
      </c>
      <c r="F11" s="312" t="s">
        <v>638</v>
      </c>
      <c r="G11" s="312" t="s">
        <v>638</v>
      </c>
      <c r="H11" s="311" t="s">
        <v>57</v>
      </c>
      <c r="I11" s="311" t="s">
        <v>639</v>
      </c>
      <c r="J11" s="311"/>
    </row>
    <row r="12" spans="1:10">
      <c r="A12" s="304" t="s">
        <v>67</v>
      </c>
      <c r="B12" s="309" t="s">
        <v>643</v>
      </c>
      <c r="C12" s="318" t="s">
        <v>642</v>
      </c>
      <c r="D12" s="311" t="s">
        <v>69</v>
      </c>
      <c r="E12" s="311" t="s">
        <v>637</v>
      </c>
      <c r="F12" s="312" t="s">
        <v>638</v>
      </c>
      <c r="G12" s="312" t="s">
        <v>638</v>
      </c>
      <c r="H12" s="311" t="s">
        <v>57</v>
      </c>
      <c r="I12" s="311" t="s">
        <v>639</v>
      </c>
      <c r="J12" s="311"/>
    </row>
    <row r="13" spans="1:10">
      <c r="A13" s="304" t="s">
        <v>67</v>
      </c>
      <c r="B13" s="309" t="s">
        <v>643</v>
      </c>
      <c r="C13" s="318" t="s">
        <v>492</v>
      </c>
      <c r="D13" s="311" t="s">
        <v>69</v>
      </c>
      <c r="E13" s="311" t="s">
        <v>637</v>
      </c>
      <c r="F13" s="312" t="s">
        <v>638</v>
      </c>
      <c r="G13" s="312" t="s">
        <v>638</v>
      </c>
      <c r="H13" s="316" t="s">
        <v>638</v>
      </c>
      <c r="I13" s="316" t="s">
        <v>638</v>
      </c>
      <c r="J13" s="311"/>
    </row>
    <row r="14" spans="1:10">
      <c r="A14" s="304" t="s">
        <v>67</v>
      </c>
      <c r="B14" s="313" t="s">
        <v>644</v>
      </c>
      <c r="C14" s="314" t="s">
        <v>118</v>
      </c>
      <c r="D14" s="311" t="s">
        <v>69</v>
      </c>
      <c r="E14" s="311" t="s">
        <v>637</v>
      </c>
      <c r="F14" s="312" t="s">
        <v>638</v>
      </c>
      <c r="G14" s="312" t="s">
        <v>638</v>
      </c>
      <c r="H14" s="311" t="s">
        <v>57</v>
      </c>
      <c r="I14" s="311" t="s">
        <v>639</v>
      </c>
      <c r="J14" s="311"/>
    </row>
    <row r="15" spans="1:10">
      <c r="A15" s="304" t="s">
        <v>67</v>
      </c>
      <c r="B15" s="313" t="s">
        <v>644</v>
      </c>
      <c r="C15" s="315" t="s">
        <v>129</v>
      </c>
      <c r="D15" s="311" t="s">
        <v>69</v>
      </c>
      <c r="E15" s="311" t="s">
        <v>637</v>
      </c>
      <c r="F15" s="312" t="s">
        <v>638</v>
      </c>
      <c r="G15" s="312" t="s">
        <v>638</v>
      </c>
      <c r="H15" s="311" t="s">
        <v>57</v>
      </c>
      <c r="I15" s="311" t="s">
        <v>639</v>
      </c>
      <c r="J15" s="311"/>
    </row>
    <row r="16" spans="1:10">
      <c r="A16" s="304" t="s">
        <v>67</v>
      </c>
      <c r="B16" s="313" t="s">
        <v>644</v>
      </c>
      <c r="C16" s="315" t="s">
        <v>641</v>
      </c>
      <c r="D16" s="311" t="s">
        <v>69</v>
      </c>
      <c r="E16" s="311" t="s">
        <v>637</v>
      </c>
      <c r="F16" s="312" t="s">
        <v>638</v>
      </c>
      <c r="G16" s="312" t="s">
        <v>638</v>
      </c>
      <c r="H16" s="311" t="s">
        <v>57</v>
      </c>
      <c r="I16" s="311" t="s">
        <v>639</v>
      </c>
      <c r="J16" s="311"/>
    </row>
    <row r="17" spans="1:10">
      <c r="A17" s="304" t="s">
        <v>67</v>
      </c>
      <c r="B17" s="313" t="s">
        <v>644</v>
      </c>
      <c r="C17" s="315" t="s">
        <v>642</v>
      </c>
      <c r="D17" s="311" t="s">
        <v>69</v>
      </c>
      <c r="E17" s="311" t="s">
        <v>637</v>
      </c>
      <c r="F17" s="312" t="s">
        <v>638</v>
      </c>
      <c r="G17" s="312" t="s">
        <v>638</v>
      </c>
      <c r="H17" s="311" t="s">
        <v>57</v>
      </c>
      <c r="I17" s="311" t="s">
        <v>639</v>
      </c>
      <c r="J17" s="311"/>
    </row>
    <row r="18" spans="1:10">
      <c r="A18" s="304" t="s">
        <v>67</v>
      </c>
      <c r="B18" s="313" t="s">
        <v>644</v>
      </c>
      <c r="C18" s="315" t="s">
        <v>492</v>
      </c>
      <c r="D18" s="311" t="s">
        <v>69</v>
      </c>
      <c r="E18" s="311" t="s">
        <v>637</v>
      </c>
      <c r="F18" s="312" t="s">
        <v>638</v>
      </c>
      <c r="G18" s="312" t="s">
        <v>638</v>
      </c>
      <c r="H18" s="316" t="s">
        <v>638</v>
      </c>
      <c r="I18" s="316" t="s">
        <v>638</v>
      </c>
      <c r="J18" s="311"/>
    </row>
    <row r="19" spans="1:10">
      <c r="A19" s="304" t="s">
        <v>67</v>
      </c>
      <c r="B19" s="309" t="s">
        <v>645</v>
      </c>
      <c r="C19" s="317" t="s">
        <v>118</v>
      </c>
      <c r="D19" s="311" t="s">
        <v>69</v>
      </c>
      <c r="E19" s="311" t="s">
        <v>637</v>
      </c>
      <c r="F19" s="312" t="s">
        <v>638</v>
      </c>
      <c r="G19" s="312" t="s">
        <v>638</v>
      </c>
      <c r="H19" s="311" t="s">
        <v>57</v>
      </c>
      <c r="I19" s="311" t="s">
        <v>639</v>
      </c>
      <c r="J19" s="311"/>
    </row>
    <row r="20" spans="1:10">
      <c r="A20" s="304" t="s">
        <v>67</v>
      </c>
      <c r="B20" s="309" t="s">
        <v>645</v>
      </c>
      <c r="C20" s="318" t="s">
        <v>129</v>
      </c>
      <c r="D20" s="311" t="s">
        <v>69</v>
      </c>
      <c r="E20" s="311" t="s">
        <v>637</v>
      </c>
      <c r="F20" s="312" t="s">
        <v>638</v>
      </c>
      <c r="G20" s="312" t="s">
        <v>638</v>
      </c>
      <c r="H20" s="311" t="s">
        <v>57</v>
      </c>
      <c r="I20" s="311" t="s">
        <v>639</v>
      </c>
      <c r="J20" s="311"/>
    </row>
    <row r="21" spans="1:10">
      <c r="A21" s="304" t="s">
        <v>67</v>
      </c>
      <c r="B21" s="309" t="s">
        <v>645</v>
      </c>
      <c r="C21" s="318" t="s">
        <v>641</v>
      </c>
      <c r="D21" s="311" t="s">
        <v>69</v>
      </c>
      <c r="E21" s="311" t="s">
        <v>637</v>
      </c>
      <c r="F21" s="312" t="s">
        <v>638</v>
      </c>
      <c r="G21" s="312" t="s">
        <v>638</v>
      </c>
      <c r="H21" s="311" t="s">
        <v>57</v>
      </c>
      <c r="I21" s="311" t="s">
        <v>639</v>
      </c>
      <c r="J21" s="311"/>
    </row>
    <row r="22" spans="1:10">
      <c r="A22" s="304" t="s">
        <v>67</v>
      </c>
      <c r="B22" s="309" t="s">
        <v>645</v>
      </c>
      <c r="C22" s="318" t="s">
        <v>642</v>
      </c>
      <c r="D22" s="311" t="s">
        <v>69</v>
      </c>
      <c r="E22" s="311" t="s">
        <v>637</v>
      </c>
      <c r="F22" s="312" t="s">
        <v>638</v>
      </c>
      <c r="G22" s="312" t="s">
        <v>638</v>
      </c>
      <c r="H22" s="311" t="s">
        <v>57</v>
      </c>
      <c r="I22" s="311" t="s">
        <v>639</v>
      </c>
      <c r="J22" s="311"/>
    </row>
    <row r="23" spans="1:10">
      <c r="A23" s="304" t="s">
        <v>67</v>
      </c>
      <c r="B23" s="309" t="s">
        <v>645</v>
      </c>
      <c r="C23" s="318" t="s">
        <v>492</v>
      </c>
      <c r="D23" s="311" t="s">
        <v>69</v>
      </c>
      <c r="E23" s="311" t="s">
        <v>637</v>
      </c>
      <c r="F23" s="312" t="s">
        <v>638</v>
      </c>
      <c r="G23" s="312" t="s">
        <v>638</v>
      </c>
      <c r="H23" s="316" t="s">
        <v>638</v>
      </c>
      <c r="I23" s="316" t="s">
        <v>638</v>
      </c>
      <c r="J23" s="311"/>
    </row>
    <row r="24" spans="1:10" ht="16.5" customHeight="1">
      <c r="A24" s="304" t="s">
        <v>67</v>
      </c>
      <c r="B24" s="313" t="s">
        <v>646</v>
      </c>
      <c r="C24" s="315" t="s">
        <v>647</v>
      </c>
      <c r="D24" s="311" t="s">
        <v>69</v>
      </c>
      <c r="E24" s="311" t="s">
        <v>637</v>
      </c>
      <c r="F24" s="312" t="s">
        <v>638</v>
      </c>
      <c r="G24" s="312" t="s">
        <v>638</v>
      </c>
      <c r="H24" s="311" t="s">
        <v>57</v>
      </c>
      <c r="I24" s="311" t="s">
        <v>639</v>
      </c>
      <c r="J24" s="311"/>
    </row>
    <row r="25" spans="1:10">
      <c r="A25" s="304" t="s">
        <v>67</v>
      </c>
      <c r="B25" s="313" t="s">
        <v>646</v>
      </c>
      <c r="C25" s="315" t="s">
        <v>472</v>
      </c>
      <c r="D25" s="311" t="s">
        <v>69</v>
      </c>
      <c r="E25" s="311" t="s">
        <v>637</v>
      </c>
      <c r="F25" s="312" t="s">
        <v>638</v>
      </c>
      <c r="G25" s="312" t="s">
        <v>638</v>
      </c>
      <c r="H25" s="311" t="s">
        <v>57</v>
      </c>
      <c r="I25" s="311" t="s">
        <v>639</v>
      </c>
      <c r="J25" s="311"/>
    </row>
    <row r="26" spans="1:10">
      <c r="A26" s="304" t="s">
        <v>67</v>
      </c>
      <c r="B26" s="309" t="s">
        <v>648</v>
      </c>
      <c r="C26" s="318" t="s">
        <v>129</v>
      </c>
      <c r="D26" s="311" t="s">
        <v>69</v>
      </c>
      <c r="E26" s="311" t="s">
        <v>637</v>
      </c>
      <c r="F26" s="312" t="s">
        <v>638</v>
      </c>
      <c r="G26" s="312" t="s">
        <v>638</v>
      </c>
      <c r="H26" s="311" t="s">
        <v>57</v>
      </c>
      <c r="I26" s="311" t="s">
        <v>639</v>
      </c>
      <c r="J26" s="311"/>
    </row>
    <row r="27" spans="1:10">
      <c r="A27" s="304" t="s">
        <v>67</v>
      </c>
      <c r="B27" s="309" t="s">
        <v>648</v>
      </c>
      <c r="C27" s="318" t="s">
        <v>641</v>
      </c>
      <c r="D27" s="311" t="s">
        <v>69</v>
      </c>
      <c r="E27" s="311" t="s">
        <v>637</v>
      </c>
      <c r="F27" s="312" t="s">
        <v>638</v>
      </c>
      <c r="G27" s="312" t="s">
        <v>638</v>
      </c>
      <c r="H27" s="311" t="s">
        <v>57</v>
      </c>
      <c r="I27" s="311" t="s">
        <v>639</v>
      </c>
      <c r="J27" s="311"/>
    </row>
    <row r="28" spans="1:10">
      <c r="A28" s="304" t="s">
        <v>67</v>
      </c>
      <c r="B28" s="309" t="s">
        <v>648</v>
      </c>
      <c r="C28" s="318" t="s">
        <v>642</v>
      </c>
      <c r="D28" s="311" t="s">
        <v>69</v>
      </c>
      <c r="E28" s="311" t="s">
        <v>637</v>
      </c>
      <c r="F28" s="312" t="s">
        <v>638</v>
      </c>
      <c r="G28" s="312" t="s">
        <v>638</v>
      </c>
      <c r="H28" s="311" t="s">
        <v>57</v>
      </c>
      <c r="I28" s="311" t="s">
        <v>639</v>
      </c>
      <c r="J28" s="311"/>
    </row>
    <row r="29" spans="1:10">
      <c r="A29" s="304" t="s">
        <v>67</v>
      </c>
      <c r="B29" s="313" t="s">
        <v>649</v>
      </c>
      <c r="C29" s="315" t="s">
        <v>118</v>
      </c>
      <c r="D29" s="311" t="s">
        <v>69</v>
      </c>
      <c r="E29" s="311" t="s">
        <v>637</v>
      </c>
      <c r="F29" s="312" t="s">
        <v>638</v>
      </c>
      <c r="G29" s="312" t="s">
        <v>638</v>
      </c>
      <c r="H29" s="311" t="s">
        <v>57</v>
      </c>
      <c r="I29" s="311" t="s">
        <v>639</v>
      </c>
      <c r="J29" s="311"/>
    </row>
    <row r="30" spans="1:10">
      <c r="A30" s="304" t="s">
        <v>67</v>
      </c>
      <c r="B30" s="313" t="s">
        <v>649</v>
      </c>
      <c r="C30" s="315" t="s">
        <v>129</v>
      </c>
      <c r="D30" s="311" t="s">
        <v>69</v>
      </c>
      <c r="E30" s="311" t="s">
        <v>637</v>
      </c>
      <c r="F30" s="312" t="s">
        <v>638</v>
      </c>
      <c r="G30" s="312" t="s">
        <v>638</v>
      </c>
      <c r="H30" s="311" t="s">
        <v>57</v>
      </c>
      <c r="I30" s="311" t="s">
        <v>639</v>
      </c>
      <c r="J30" s="311"/>
    </row>
    <row r="31" spans="1:10">
      <c r="A31" s="304" t="s">
        <v>67</v>
      </c>
      <c r="B31" s="313" t="s">
        <v>649</v>
      </c>
      <c r="C31" s="315" t="s">
        <v>641</v>
      </c>
      <c r="D31" s="311" t="s">
        <v>69</v>
      </c>
      <c r="E31" s="311" t="s">
        <v>637</v>
      </c>
      <c r="F31" s="312" t="s">
        <v>638</v>
      </c>
      <c r="G31" s="312" t="s">
        <v>638</v>
      </c>
      <c r="H31" s="311" t="s">
        <v>57</v>
      </c>
      <c r="I31" s="311" t="s">
        <v>639</v>
      </c>
      <c r="J31" s="311"/>
    </row>
    <row r="32" spans="1:10">
      <c r="A32" s="304" t="s">
        <v>67</v>
      </c>
      <c r="B32" s="313" t="s">
        <v>649</v>
      </c>
      <c r="C32" s="315" t="s">
        <v>642</v>
      </c>
      <c r="D32" s="311" t="s">
        <v>69</v>
      </c>
      <c r="E32" s="311" t="s">
        <v>637</v>
      </c>
      <c r="F32" s="312" t="s">
        <v>638</v>
      </c>
      <c r="G32" s="312" t="s">
        <v>638</v>
      </c>
      <c r="H32" s="311" t="s">
        <v>57</v>
      </c>
      <c r="I32" s="311" t="s">
        <v>639</v>
      </c>
      <c r="J32" s="311"/>
    </row>
    <row r="33" spans="1:10">
      <c r="A33" s="304" t="s">
        <v>67</v>
      </c>
      <c r="B33" s="313" t="s">
        <v>649</v>
      </c>
      <c r="C33" s="315" t="s">
        <v>492</v>
      </c>
      <c r="D33" s="311" t="s">
        <v>69</v>
      </c>
      <c r="E33" s="311" t="s">
        <v>637</v>
      </c>
      <c r="F33" s="312" t="s">
        <v>638</v>
      </c>
      <c r="G33" s="312" t="s">
        <v>638</v>
      </c>
      <c r="H33" s="316" t="s">
        <v>638</v>
      </c>
      <c r="I33" s="316" t="s">
        <v>638</v>
      </c>
      <c r="J33" s="311"/>
    </row>
    <row r="34" spans="1:10">
      <c r="A34" s="304" t="s">
        <v>67</v>
      </c>
      <c r="B34" s="309" t="s">
        <v>650</v>
      </c>
      <c r="C34" s="318" t="s">
        <v>647</v>
      </c>
      <c r="D34" s="311" t="s">
        <v>69</v>
      </c>
      <c r="E34" s="311" t="s">
        <v>637</v>
      </c>
      <c r="F34" s="312" t="s">
        <v>638</v>
      </c>
      <c r="G34" s="312" t="s">
        <v>638</v>
      </c>
      <c r="H34" s="311" t="s">
        <v>57</v>
      </c>
      <c r="I34" s="311" t="s">
        <v>639</v>
      </c>
      <c r="J34" s="311"/>
    </row>
    <row r="35" spans="1:10">
      <c r="A35" s="304" t="s">
        <v>67</v>
      </c>
      <c r="B35" s="309" t="s">
        <v>650</v>
      </c>
      <c r="C35" s="318" t="s">
        <v>472</v>
      </c>
      <c r="D35" s="311" t="s">
        <v>69</v>
      </c>
      <c r="E35" s="311" t="s">
        <v>637</v>
      </c>
      <c r="F35" s="312" t="s">
        <v>638</v>
      </c>
      <c r="G35" s="312" t="s">
        <v>638</v>
      </c>
      <c r="H35" s="311" t="s">
        <v>57</v>
      </c>
      <c r="I35" s="311" t="s">
        <v>639</v>
      </c>
      <c r="J35" s="311"/>
    </row>
    <row r="36" spans="1:10">
      <c r="A36" s="304" t="s">
        <v>67</v>
      </c>
      <c r="B36" s="313" t="s">
        <v>651</v>
      </c>
      <c r="C36" s="315" t="s">
        <v>129</v>
      </c>
      <c r="D36" s="311" t="s">
        <v>69</v>
      </c>
      <c r="E36" s="311" t="s">
        <v>639</v>
      </c>
      <c r="F36" s="312" t="s">
        <v>638</v>
      </c>
      <c r="G36" s="312" t="s">
        <v>638</v>
      </c>
      <c r="H36" s="311" t="s">
        <v>57</v>
      </c>
      <c r="I36" s="311" t="s">
        <v>639</v>
      </c>
      <c r="J36" s="311"/>
    </row>
    <row r="37" spans="1:10">
      <c r="A37" s="304" t="s">
        <v>67</v>
      </c>
      <c r="B37" s="313" t="s">
        <v>651</v>
      </c>
      <c r="C37" s="315" t="s">
        <v>641</v>
      </c>
      <c r="D37" s="311" t="s">
        <v>69</v>
      </c>
      <c r="E37" s="311" t="s">
        <v>637</v>
      </c>
      <c r="F37" s="312" t="s">
        <v>638</v>
      </c>
      <c r="G37" s="312" t="s">
        <v>638</v>
      </c>
      <c r="H37" s="311" t="s">
        <v>57</v>
      </c>
      <c r="I37" s="311" t="s">
        <v>639</v>
      </c>
      <c r="J37" s="311"/>
    </row>
    <row r="38" spans="1:10">
      <c r="A38" s="304" t="s">
        <v>67</v>
      </c>
      <c r="B38" s="313" t="s">
        <v>651</v>
      </c>
      <c r="C38" s="315" t="s">
        <v>642</v>
      </c>
      <c r="D38" s="311" t="s">
        <v>69</v>
      </c>
      <c r="E38" s="311" t="s">
        <v>637</v>
      </c>
      <c r="F38" s="312" t="s">
        <v>638</v>
      </c>
      <c r="G38" s="312" t="s">
        <v>638</v>
      </c>
      <c r="H38" s="311" t="s">
        <v>57</v>
      </c>
      <c r="I38" s="311" t="s">
        <v>639</v>
      </c>
      <c r="J38" s="311"/>
    </row>
    <row r="39" spans="1:10">
      <c r="A39" s="304" t="s">
        <v>67</v>
      </c>
      <c r="B39" s="313" t="s">
        <v>651</v>
      </c>
      <c r="C39" s="315" t="s">
        <v>492</v>
      </c>
      <c r="D39" s="311" t="s">
        <v>69</v>
      </c>
      <c r="E39" s="311" t="s">
        <v>637</v>
      </c>
      <c r="F39" s="312" t="s">
        <v>638</v>
      </c>
      <c r="G39" s="312" t="s">
        <v>638</v>
      </c>
      <c r="H39" s="316" t="s">
        <v>638</v>
      </c>
      <c r="I39" s="316" t="s">
        <v>638</v>
      </c>
      <c r="J39" s="311"/>
    </row>
    <row r="40" spans="1:10">
      <c r="A40" s="304" t="s">
        <v>67</v>
      </c>
      <c r="B40" s="309" t="s">
        <v>652</v>
      </c>
      <c r="C40" s="317" t="s">
        <v>118</v>
      </c>
      <c r="D40" s="311" t="s">
        <v>69</v>
      </c>
      <c r="E40" s="311" t="s">
        <v>637</v>
      </c>
      <c r="F40" s="312" t="s">
        <v>638</v>
      </c>
      <c r="G40" s="312" t="s">
        <v>638</v>
      </c>
      <c r="H40" s="311" t="s">
        <v>57</v>
      </c>
      <c r="I40" s="311" t="s">
        <v>639</v>
      </c>
      <c r="J40" s="311"/>
    </row>
    <row r="41" spans="1:10">
      <c r="A41" s="304" t="s">
        <v>67</v>
      </c>
      <c r="B41" s="309" t="s">
        <v>652</v>
      </c>
      <c r="C41" s="318" t="s">
        <v>129</v>
      </c>
      <c r="D41" s="311" t="s">
        <v>69</v>
      </c>
      <c r="E41" s="311" t="s">
        <v>637</v>
      </c>
      <c r="F41" s="312" t="s">
        <v>638</v>
      </c>
      <c r="G41" s="312" t="s">
        <v>638</v>
      </c>
      <c r="H41" s="311" t="s">
        <v>57</v>
      </c>
      <c r="I41" s="311" t="s">
        <v>639</v>
      </c>
      <c r="J41" s="311"/>
    </row>
    <row r="42" spans="1:10">
      <c r="A42" s="304" t="s">
        <v>67</v>
      </c>
      <c r="B42" s="309" t="s">
        <v>652</v>
      </c>
      <c r="C42" s="318" t="s">
        <v>641</v>
      </c>
      <c r="D42" s="311" t="s">
        <v>69</v>
      </c>
      <c r="E42" s="311" t="s">
        <v>637</v>
      </c>
      <c r="F42" s="312" t="s">
        <v>638</v>
      </c>
      <c r="G42" s="312" t="s">
        <v>638</v>
      </c>
      <c r="H42" s="311" t="s">
        <v>57</v>
      </c>
      <c r="I42" s="311" t="s">
        <v>639</v>
      </c>
      <c r="J42" s="311"/>
    </row>
    <row r="43" spans="1:10">
      <c r="A43" s="304" t="s">
        <v>67</v>
      </c>
      <c r="B43" s="309" t="s">
        <v>652</v>
      </c>
      <c r="C43" s="318" t="s">
        <v>642</v>
      </c>
      <c r="D43" s="311" t="s">
        <v>69</v>
      </c>
      <c r="E43" s="311" t="s">
        <v>637</v>
      </c>
      <c r="F43" s="312" t="s">
        <v>638</v>
      </c>
      <c r="G43" s="312" t="s">
        <v>638</v>
      </c>
      <c r="H43" s="311" t="s">
        <v>57</v>
      </c>
      <c r="I43" s="311" t="s">
        <v>639</v>
      </c>
      <c r="J43" s="311"/>
    </row>
    <row r="44" spans="1:10">
      <c r="A44" s="304" t="s">
        <v>67</v>
      </c>
      <c r="B44" s="309" t="s">
        <v>652</v>
      </c>
      <c r="C44" s="318" t="s">
        <v>492</v>
      </c>
      <c r="D44" s="311" t="s">
        <v>69</v>
      </c>
      <c r="E44" s="311" t="s">
        <v>637</v>
      </c>
      <c r="F44" s="312" t="s">
        <v>638</v>
      </c>
      <c r="G44" s="312" t="s">
        <v>638</v>
      </c>
      <c r="H44" s="316" t="s">
        <v>638</v>
      </c>
      <c r="I44" s="316" t="s">
        <v>638</v>
      </c>
      <c r="J44" s="311"/>
    </row>
    <row r="45" spans="1:10">
      <c r="A45" s="304" t="s">
        <v>67</v>
      </c>
      <c r="B45" s="313" t="s">
        <v>653</v>
      </c>
      <c r="C45" s="315" t="s">
        <v>647</v>
      </c>
      <c r="D45" s="311" t="s">
        <v>69</v>
      </c>
      <c r="E45" s="311" t="s">
        <v>637</v>
      </c>
      <c r="F45" s="312" t="s">
        <v>638</v>
      </c>
      <c r="G45" s="312" t="s">
        <v>638</v>
      </c>
      <c r="H45" s="311" t="s">
        <v>57</v>
      </c>
      <c r="I45" s="311" t="s">
        <v>639</v>
      </c>
      <c r="J45" s="311"/>
    </row>
    <row r="46" spans="1:10">
      <c r="A46" s="304" t="s">
        <v>67</v>
      </c>
      <c r="B46" s="313" t="s">
        <v>653</v>
      </c>
      <c r="C46" s="315" t="s">
        <v>472</v>
      </c>
      <c r="D46" s="311" t="s">
        <v>69</v>
      </c>
      <c r="E46" s="311" t="s">
        <v>637</v>
      </c>
      <c r="F46" s="312" t="s">
        <v>638</v>
      </c>
      <c r="G46" s="312" t="s">
        <v>638</v>
      </c>
      <c r="H46" s="311" t="s">
        <v>57</v>
      </c>
      <c r="I46" s="311" t="s">
        <v>639</v>
      </c>
      <c r="J46" s="311"/>
    </row>
    <row r="47" spans="1:10">
      <c r="A47" s="304" t="s">
        <v>67</v>
      </c>
      <c r="B47" s="309" t="s">
        <v>654</v>
      </c>
      <c r="C47" s="317" t="s">
        <v>118</v>
      </c>
      <c r="D47" s="311" t="s">
        <v>69</v>
      </c>
      <c r="E47" s="311" t="s">
        <v>637</v>
      </c>
      <c r="F47" s="312" t="s">
        <v>638</v>
      </c>
      <c r="G47" s="312" t="s">
        <v>638</v>
      </c>
      <c r="H47" s="311" t="s">
        <v>57</v>
      </c>
      <c r="I47" s="311" t="s">
        <v>639</v>
      </c>
      <c r="J47" s="311"/>
    </row>
    <row r="48" spans="1:10">
      <c r="A48" s="304" t="s">
        <v>67</v>
      </c>
      <c r="B48" s="309" t="s">
        <v>654</v>
      </c>
      <c r="C48" s="318" t="s">
        <v>129</v>
      </c>
      <c r="D48" s="311" t="s">
        <v>69</v>
      </c>
      <c r="E48" s="311" t="s">
        <v>637</v>
      </c>
      <c r="F48" s="312" t="s">
        <v>638</v>
      </c>
      <c r="G48" s="312" t="s">
        <v>638</v>
      </c>
      <c r="H48" s="311" t="s">
        <v>57</v>
      </c>
      <c r="I48" s="311" t="s">
        <v>639</v>
      </c>
      <c r="J48" s="311"/>
    </row>
    <row r="49" spans="1:10">
      <c r="A49" s="304" t="s">
        <v>67</v>
      </c>
      <c r="B49" s="309" t="s">
        <v>654</v>
      </c>
      <c r="C49" s="318" t="s">
        <v>641</v>
      </c>
      <c r="D49" s="311" t="s">
        <v>69</v>
      </c>
      <c r="E49" s="311" t="s">
        <v>637</v>
      </c>
      <c r="F49" s="312" t="s">
        <v>638</v>
      </c>
      <c r="G49" s="312" t="s">
        <v>638</v>
      </c>
      <c r="H49" s="311" t="s">
        <v>57</v>
      </c>
      <c r="I49" s="311" t="s">
        <v>639</v>
      </c>
      <c r="J49" s="311"/>
    </row>
    <row r="50" spans="1:10">
      <c r="A50" s="304" t="s">
        <v>67</v>
      </c>
      <c r="B50" s="309" t="s">
        <v>654</v>
      </c>
      <c r="C50" s="318" t="s">
        <v>642</v>
      </c>
      <c r="D50" s="311" t="s">
        <v>69</v>
      </c>
      <c r="E50" s="311" t="s">
        <v>637</v>
      </c>
      <c r="F50" s="312" t="s">
        <v>638</v>
      </c>
      <c r="G50" s="312" t="s">
        <v>638</v>
      </c>
      <c r="H50" s="311" t="s">
        <v>57</v>
      </c>
      <c r="I50" s="311" t="s">
        <v>639</v>
      </c>
      <c r="J50" s="311"/>
    </row>
    <row r="51" spans="1:10">
      <c r="A51" s="304" t="s">
        <v>67</v>
      </c>
      <c r="B51" s="309" t="s">
        <v>654</v>
      </c>
      <c r="C51" s="318" t="s">
        <v>492</v>
      </c>
      <c r="D51" s="311" t="s">
        <v>69</v>
      </c>
      <c r="E51" s="311" t="s">
        <v>637</v>
      </c>
      <c r="F51" s="312" t="s">
        <v>638</v>
      </c>
      <c r="G51" s="312" t="s">
        <v>638</v>
      </c>
      <c r="H51" s="316" t="s">
        <v>638</v>
      </c>
      <c r="I51" s="316" t="s">
        <v>638</v>
      </c>
      <c r="J51" s="311"/>
    </row>
    <row r="52" spans="1:10">
      <c r="A52" s="304" t="s">
        <v>67</v>
      </c>
      <c r="B52" s="313" t="s">
        <v>655</v>
      </c>
      <c r="C52" s="315" t="s">
        <v>647</v>
      </c>
      <c r="D52" s="311" t="s">
        <v>69</v>
      </c>
      <c r="E52" s="311" t="s">
        <v>637</v>
      </c>
      <c r="F52" s="312" t="s">
        <v>638</v>
      </c>
      <c r="G52" s="312" t="s">
        <v>638</v>
      </c>
      <c r="H52" s="311" t="s">
        <v>57</v>
      </c>
      <c r="I52" s="311" t="s">
        <v>639</v>
      </c>
      <c r="J52" s="311"/>
    </row>
    <row r="53" spans="1:10">
      <c r="A53" s="304" t="s">
        <v>67</v>
      </c>
      <c r="B53" s="313" t="s">
        <v>655</v>
      </c>
      <c r="C53" s="315" t="s">
        <v>472</v>
      </c>
      <c r="D53" s="311" t="s">
        <v>69</v>
      </c>
      <c r="E53" s="311" t="s">
        <v>637</v>
      </c>
      <c r="F53" s="312" t="s">
        <v>638</v>
      </c>
      <c r="G53" s="312" t="s">
        <v>638</v>
      </c>
      <c r="H53" s="311" t="s">
        <v>57</v>
      </c>
      <c r="I53" s="311" t="s">
        <v>639</v>
      </c>
      <c r="J53" s="311"/>
    </row>
    <row r="54" spans="1:10">
      <c r="A54" s="304" t="s">
        <v>67</v>
      </c>
      <c r="B54" s="309" t="s">
        <v>656</v>
      </c>
      <c r="C54" s="317" t="s">
        <v>118</v>
      </c>
      <c r="D54" s="311" t="s">
        <v>69</v>
      </c>
      <c r="E54" s="311" t="s">
        <v>637</v>
      </c>
      <c r="F54" s="312" t="s">
        <v>638</v>
      </c>
      <c r="G54" s="312" t="s">
        <v>638</v>
      </c>
      <c r="H54" s="311" t="s">
        <v>57</v>
      </c>
      <c r="I54" s="311" t="s">
        <v>639</v>
      </c>
      <c r="J54" s="311"/>
    </row>
    <row r="55" spans="1:10">
      <c r="A55" s="304" t="s">
        <v>67</v>
      </c>
      <c r="B55" s="309" t="s">
        <v>656</v>
      </c>
      <c r="C55" s="318" t="s">
        <v>129</v>
      </c>
      <c r="D55" s="311" t="s">
        <v>69</v>
      </c>
      <c r="E55" s="311" t="s">
        <v>637</v>
      </c>
      <c r="F55" s="312" t="s">
        <v>638</v>
      </c>
      <c r="G55" s="312" t="s">
        <v>638</v>
      </c>
      <c r="H55" s="311" t="s">
        <v>57</v>
      </c>
      <c r="I55" s="311" t="s">
        <v>639</v>
      </c>
      <c r="J55" s="311"/>
    </row>
    <row r="56" spans="1:10">
      <c r="A56" s="304" t="s">
        <v>67</v>
      </c>
      <c r="B56" s="309" t="s">
        <v>656</v>
      </c>
      <c r="C56" s="318" t="s">
        <v>641</v>
      </c>
      <c r="D56" s="311" t="s">
        <v>69</v>
      </c>
      <c r="E56" s="311" t="s">
        <v>637</v>
      </c>
      <c r="F56" s="312" t="s">
        <v>638</v>
      </c>
      <c r="G56" s="312" t="s">
        <v>638</v>
      </c>
      <c r="H56" s="311" t="s">
        <v>57</v>
      </c>
      <c r="I56" s="311" t="s">
        <v>639</v>
      </c>
      <c r="J56" s="311"/>
    </row>
    <row r="57" spans="1:10">
      <c r="A57" s="304" t="s">
        <v>67</v>
      </c>
      <c r="B57" s="309" t="s">
        <v>656</v>
      </c>
      <c r="C57" s="318" t="s">
        <v>642</v>
      </c>
      <c r="D57" s="311" t="s">
        <v>69</v>
      </c>
      <c r="E57" s="311" t="s">
        <v>637</v>
      </c>
      <c r="F57" s="312" t="s">
        <v>638</v>
      </c>
      <c r="G57" s="312" t="s">
        <v>638</v>
      </c>
      <c r="H57" s="311" t="s">
        <v>57</v>
      </c>
      <c r="I57" s="311" t="s">
        <v>639</v>
      </c>
      <c r="J57" s="311"/>
    </row>
    <row r="58" spans="1:10">
      <c r="A58" s="304" t="s">
        <v>67</v>
      </c>
      <c r="B58" s="309" t="s">
        <v>656</v>
      </c>
      <c r="C58" s="318" t="s">
        <v>492</v>
      </c>
      <c r="D58" s="311" t="s">
        <v>69</v>
      </c>
      <c r="E58" s="311" t="s">
        <v>637</v>
      </c>
      <c r="F58" s="312" t="s">
        <v>638</v>
      </c>
      <c r="G58" s="312" t="s">
        <v>638</v>
      </c>
      <c r="H58" s="316" t="s">
        <v>638</v>
      </c>
      <c r="I58" s="316" t="s">
        <v>638</v>
      </c>
      <c r="J58" s="311"/>
    </row>
    <row r="59" spans="1:10">
      <c r="A59" s="304" t="s">
        <v>67</v>
      </c>
      <c r="B59" s="313" t="s">
        <v>657</v>
      </c>
      <c r="C59" s="315" t="s">
        <v>647</v>
      </c>
      <c r="D59" s="311" t="s">
        <v>69</v>
      </c>
      <c r="E59" s="311" t="s">
        <v>637</v>
      </c>
      <c r="F59" s="312" t="s">
        <v>638</v>
      </c>
      <c r="G59" s="312" t="s">
        <v>638</v>
      </c>
      <c r="H59" s="311" t="s">
        <v>57</v>
      </c>
      <c r="I59" s="311" t="s">
        <v>639</v>
      </c>
      <c r="J59" s="311"/>
    </row>
    <row r="60" spans="1:10">
      <c r="A60" s="304" t="s">
        <v>67</v>
      </c>
      <c r="B60" s="313" t="s">
        <v>657</v>
      </c>
      <c r="C60" s="315" t="s">
        <v>472</v>
      </c>
      <c r="D60" s="311" t="s">
        <v>69</v>
      </c>
      <c r="E60" s="311" t="s">
        <v>637</v>
      </c>
      <c r="F60" s="312" t="s">
        <v>638</v>
      </c>
      <c r="G60" s="312" t="s">
        <v>638</v>
      </c>
      <c r="H60" s="311" t="s">
        <v>57</v>
      </c>
      <c r="I60" s="311" t="s">
        <v>639</v>
      </c>
      <c r="J60" s="311"/>
    </row>
    <row r="61" spans="1:10">
      <c r="A61" s="304" t="s">
        <v>67</v>
      </c>
      <c r="B61" s="309" t="s">
        <v>658</v>
      </c>
      <c r="C61" s="319" t="s">
        <v>636</v>
      </c>
      <c r="D61" s="316" t="s">
        <v>638</v>
      </c>
      <c r="E61" s="316" t="s">
        <v>638</v>
      </c>
      <c r="F61" s="312" t="s">
        <v>638</v>
      </c>
      <c r="G61" s="312" t="s">
        <v>638</v>
      </c>
      <c r="H61" s="311" t="s">
        <v>57</v>
      </c>
      <c r="I61" s="311" t="s">
        <v>639</v>
      </c>
      <c r="J61" s="311"/>
    </row>
    <row r="62" spans="1:10">
      <c r="A62" s="304" t="s">
        <v>67</v>
      </c>
      <c r="B62" s="313" t="s">
        <v>659</v>
      </c>
      <c r="C62" s="320" t="s">
        <v>636</v>
      </c>
      <c r="D62" s="311" t="s">
        <v>69</v>
      </c>
      <c r="E62" s="311" t="s">
        <v>637</v>
      </c>
      <c r="F62" s="312" t="s">
        <v>638</v>
      </c>
      <c r="G62" s="312" t="s">
        <v>638</v>
      </c>
      <c r="H62" s="311" t="s">
        <v>57</v>
      </c>
      <c r="I62" s="311" t="s">
        <v>639</v>
      </c>
      <c r="J62" s="311"/>
    </row>
    <row r="63" spans="1:10">
      <c r="A63" s="304" t="s">
        <v>67</v>
      </c>
      <c r="B63" s="309" t="s">
        <v>660</v>
      </c>
      <c r="C63" s="318" t="s">
        <v>641</v>
      </c>
      <c r="D63" s="311" t="s">
        <v>69</v>
      </c>
      <c r="E63" s="311" t="s">
        <v>637</v>
      </c>
      <c r="F63" s="312" t="s">
        <v>638</v>
      </c>
      <c r="G63" s="312" t="s">
        <v>638</v>
      </c>
      <c r="H63" s="321" t="s">
        <v>57</v>
      </c>
      <c r="I63" s="321" t="s">
        <v>639</v>
      </c>
      <c r="J63" s="311" t="s">
        <v>661</v>
      </c>
    </row>
    <row r="64" spans="1:10">
      <c r="A64" s="304" t="s">
        <v>67</v>
      </c>
      <c r="B64" s="309" t="s">
        <v>660</v>
      </c>
      <c r="C64" s="318" t="s">
        <v>642</v>
      </c>
      <c r="D64" s="311" t="s">
        <v>69</v>
      </c>
      <c r="E64" s="311" t="s">
        <v>662</v>
      </c>
      <c r="F64" s="312" t="s">
        <v>638</v>
      </c>
      <c r="G64" s="312" t="s">
        <v>638</v>
      </c>
      <c r="H64" s="321" t="s">
        <v>57</v>
      </c>
      <c r="I64" s="321" t="s">
        <v>639</v>
      </c>
      <c r="J64" s="311"/>
    </row>
    <row r="65" spans="1:11">
      <c r="A65" s="304" t="s">
        <v>67</v>
      </c>
      <c r="B65" s="322" t="s">
        <v>663</v>
      </c>
      <c r="C65" s="323" t="s">
        <v>642</v>
      </c>
      <c r="D65" s="311" t="s">
        <v>69</v>
      </c>
      <c r="E65" s="311" t="s">
        <v>662</v>
      </c>
      <c r="F65" s="312" t="s">
        <v>638</v>
      </c>
      <c r="G65" s="312" t="s">
        <v>638</v>
      </c>
      <c r="H65" s="321" t="s">
        <v>57</v>
      </c>
      <c r="I65" s="321" t="s">
        <v>639</v>
      </c>
      <c r="J65" s="311" t="s">
        <v>661</v>
      </c>
    </row>
    <row r="66" spans="1:11">
      <c r="A66" s="304" t="s">
        <v>67</v>
      </c>
      <c r="B66" s="322" t="s">
        <v>663</v>
      </c>
      <c r="C66" s="323" t="s">
        <v>472</v>
      </c>
      <c r="D66" s="311" t="s">
        <v>69</v>
      </c>
      <c r="E66" s="311" t="s">
        <v>662</v>
      </c>
      <c r="F66" s="312" t="s">
        <v>638</v>
      </c>
      <c r="G66" s="312" t="s">
        <v>638</v>
      </c>
      <c r="H66" s="321" t="s">
        <v>57</v>
      </c>
      <c r="I66" s="321" t="s">
        <v>639</v>
      </c>
      <c r="J66" s="311" t="s">
        <v>661</v>
      </c>
    </row>
    <row r="67" spans="1:11">
      <c r="A67" s="304" t="s">
        <v>67</v>
      </c>
      <c r="B67" s="309" t="s">
        <v>664</v>
      </c>
      <c r="C67" s="317" t="s">
        <v>642</v>
      </c>
      <c r="D67" s="311" t="s">
        <v>69</v>
      </c>
      <c r="E67" s="311" t="s">
        <v>637</v>
      </c>
      <c r="F67" s="312" t="s">
        <v>638</v>
      </c>
      <c r="G67" s="312" t="s">
        <v>638</v>
      </c>
      <c r="H67" s="321" t="s">
        <v>57</v>
      </c>
      <c r="I67" s="321" t="s">
        <v>639</v>
      </c>
      <c r="J67" s="311" t="s">
        <v>661</v>
      </c>
    </row>
    <row r="68" spans="1:11">
      <c r="A68" s="304" t="s">
        <v>67</v>
      </c>
      <c r="B68" s="322" t="s">
        <v>665</v>
      </c>
      <c r="C68" s="324" t="s">
        <v>642</v>
      </c>
      <c r="D68" s="311" t="s">
        <v>69</v>
      </c>
      <c r="E68" s="311" t="s">
        <v>637</v>
      </c>
      <c r="F68" s="312" t="s">
        <v>638</v>
      </c>
      <c r="G68" s="312" t="s">
        <v>638</v>
      </c>
      <c r="H68" s="321" t="s">
        <v>57</v>
      </c>
      <c r="I68" s="321" t="s">
        <v>639</v>
      </c>
      <c r="J68" s="311" t="s">
        <v>661</v>
      </c>
    </row>
    <row r="69" spans="1:11">
      <c r="A69" s="304" t="s">
        <v>67</v>
      </c>
      <c r="B69" s="309" t="s">
        <v>666</v>
      </c>
      <c r="C69" s="318" t="s">
        <v>647</v>
      </c>
      <c r="D69" s="311" t="s">
        <v>69</v>
      </c>
      <c r="E69" s="316" t="s">
        <v>667</v>
      </c>
      <c r="F69" s="312" t="s">
        <v>638</v>
      </c>
      <c r="G69" s="312" t="s">
        <v>638</v>
      </c>
      <c r="H69" s="321" t="s">
        <v>57</v>
      </c>
      <c r="I69" s="321" t="s">
        <v>639</v>
      </c>
      <c r="J69" s="311" t="s">
        <v>661</v>
      </c>
    </row>
    <row r="70" spans="1:11">
      <c r="A70" s="304" t="s">
        <v>67</v>
      </c>
      <c r="B70" s="313" t="s">
        <v>668</v>
      </c>
      <c r="C70" s="314" t="s">
        <v>118</v>
      </c>
      <c r="D70" s="311" t="s">
        <v>69</v>
      </c>
      <c r="E70" s="311" t="s">
        <v>637</v>
      </c>
      <c r="F70" s="316" t="s">
        <v>638</v>
      </c>
      <c r="G70" s="316" t="s">
        <v>638</v>
      </c>
      <c r="H70" s="321" t="s">
        <v>57</v>
      </c>
      <c r="I70" s="321" t="s">
        <v>639</v>
      </c>
      <c r="J70" s="311"/>
    </row>
    <row r="71" spans="1:11">
      <c r="A71" s="325" t="s">
        <v>67</v>
      </c>
      <c r="B71" s="326" t="s">
        <v>668</v>
      </c>
      <c r="C71" s="327" t="s">
        <v>642</v>
      </c>
      <c r="D71" s="328" t="s">
        <v>69</v>
      </c>
      <c r="E71" s="328" t="s">
        <v>637</v>
      </c>
      <c r="F71" s="329" t="s">
        <v>638</v>
      </c>
      <c r="G71" s="329" t="s">
        <v>638</v>
      </c>
      <c r="H71" s="321" t="s">
        <v>57</v>
      </c>
      <c r="I71" s="321" t="s">
        <v>639</v>
      </c>
      <c r="J71" s="328"/>
    </row>
    <row r="72" spans="1:11">
      <c r="A72" s="330" t="s">
        <v>51</v>
      </c>
      <c r="B72" s="331" t="s">
        <v>669</v>
      </c>
      <c r="C72" s="332" t="s">
        <v>118</v>
      </c>
      <c r="D72" s="333" t="s">
        <v>65</v>
      </c>
      <c r="E72" s="333" t="s">
        <v>670</v>
      </c>
      <c r="F72" s="333" t="s">
        <v>671</v>
      </c>
      <c r="G72" s="333" t="s">
        <v>672</v>
      </c>
      <c r="H72" s="333" t="s">
        <v>57</v>
      </c>
      <c r="I72" s="333" t="s">
        <v>639</v>
      </c>
      <c r="J72" s="333"/>
      <c r="K72" s="334" t="s">
        <v>673</v>
      </c>
    </row>
    <row r="73" spans="1:11">
      <c r="A73" s="330" t="s">
        <v>51</v>
      </c>
      <c r="B73" s="331" t="s">
        <v>669</v>
      </c>
      <c r="C73" s="335" t="s">
        <v>129</v>
      </c>
      <c r="D73" s="333" t="s">
        <v>65</v>
      </c>
      <c r="E73" s="311" t="s">
        <v>670</v>
      </c>
      <c r="F73" s="316" t="s">
        <v>638</v>
      </c>
      <c r="G73" s="316" t="s">
        <v>638</v>
      </c>
      <c r="H73" s="333" t="s">
        <v>57</v>
      </c>
      <c r="I73" s="333" t="s">
        <v>639</v>
      </c>
      <c r="J73" s="311"/>
      <c r="K73" s="334" t="s">
        <v>673</v>
      </c>
    </row>
    <row r="74" spans="1:11">
      <c r="A74" s="330" t="s">
        <v>51</v>
      </c>
      <c r="B74" s="331" t="s">
        <v>669</v>
      </c>
      <c r="C74" s="318" t="s">
        <v>641</v>
      </c>
      <c r="D74" s="333" t="s">
        <v>65</v>
      </c>
      <c r="E74" s="311" t="s">
        <v>674</v>
      </c>
      <c r="F74" s="312" t="s">
        <v>638</v>
      </c>
      <c r="G74" s="312" t="s">
        <v>638</v>
      </c>
      <c r="H74" s="333" t="s">
        <v>57</v>
      </c>
      <c r="I74" s="333" t="s">
        <v>639</v>
      </c>
      <c r="J74" s="311"/>
    </row>
    <row r="75" spans="1:11">
      <c r="A75" s="330" t="s">
        <v>51</v>
      </c>
      <c r="B75" s="331" t="s">
        <v>669</v>
      </c>
      <c r="C75" s="318" t="s">
        <v>642</v>
      </c>
      <c r="D75" s="333" t="s">
        <v>65</v>
      </c>
      <c r="E75" s="311" t="s">
        <v>674</v>
      </c>
      <c r="F75" s="316" t="s">
        <v>638</v>
      </c>
      <c r="G75" s="316" t="s">
        <v>638</v>
      </c>
      <c r="H75" s="333" t="s">
        <v>57</v>
      </c>
      <c r="I75" s="333" t="s">
        <v>639</v>
      </c>
      <c r="J75" s="311"/>
    </row>
    <row r="76" spans="1:11">
      <c r="A76" s="330" t="s">
        <v>51</v>
      </c>
      <c r="B76" s="331" t="s">
        <v>669</v>
      </c>
      <c r="C76" s="318" t="s">
        <v>492</v>
      </c>
      <c r="D76" s="333" t="s">
        <v>65</v>
      </c>
      <c r="E76" s="311" t="s">
        <v>670</v>
      </c>
      <c r="F76" s="316" t="s">
        <v>638</v>
      </c>
      <c r="G76" s="316" t="s">
        <v>638</v>
      </c>
      <c r="H76" s="316" t="s">
        <v>638</v>
      </c>
      <c r="I76" s="316" t="s">
        <v>638</v>
      </c>
      <c r="J76" s="311"/>
      <c r="K76" s="334" t="s">
        <v>673</v>
      </c>
    </row>
    <row r="77" spans="1:11">
      <c r="A77" s="330" t="s">
        <v>51</v>
      </c>
      <c r="B77" s="336" t="s">
        <v>675</v>
      </c>
      <c r="C77" s="324" t="s">
        <v>641</v>
      </c>
      <c r="D77" s="333" t="s">
        <v>65</v>
      </c>
      <c r="E77" s="311" t="s">
        <v>674</v>
      </c>
      <c r="F77" s="316" t="s">
        <v>638</v>
      </c>
      <c r="G77" s="316" t="s">
        <v>638</v>
      </c>
      <c r="H77" s="333" t="s">
        <v>57</v>
      </c>
      <c r="I77" s="311" t="s">
        <v>639</v>
      </c>
      <c r="J77" s="311"/>
    </row>
    <row r="78" spans="1:11">
      <c r="A78" s="330" t="s">
        <v>51</v>
      </c>
      <c r="B78" s="336" t="s">
        <v>675</v>
      </c>
      <c r="C78" s="324" t="s">
        <v>642</v>
      </c>
      <c r="D78" s="333" t="s">
        <v>65</v>
      </c>
      <c r="E78" s="311" t="s">
        <v>674</v>
      </c>
      <c r="F78" s="316" t="s">
        <v>638</v>
      </c>
      <c r="G78" s="316" t="s">
        <v>638</v>
      </c>
      <c r="H78" s="333" t="s">
        <v>57</v>
      </c>
      <c r="I78" s="311" t="s">
        <v>639</v>
      </c>
      <c r="J78" s="311"/>
    </row>
    <row r="79" spans="1:11">
      <c r="A79" s="330" t="s">
        <v>51</v>
      </c>
      <c r="B79" s="309" t="s">
        <v>676</v>
      </c>
      <c r="C79" s="317" t="s">
        <v>641</v>
      </c>
      <c r="D79" s="333" t="s">
        <v>65</v>
      </c>
      <c r="E79" s="311" t="s">
        <v>674</v>
      </c>
      <c r="F79" s="312" t="s">
        <v>638</v>
      </c>
      <c r="G79" s="312" t="s">
        <v>638</v>
      </c>
      <c r="H79" s="333" t="s">
        <v>57</v>
      </c>
      <c r="I79" s="311" t="s">
        <v>639</v>
      </c>
      <c r="J79" s="311"/>
    </row>
    <row r="80" spans="1:11">
      <c r="A80" s="330" t="s">
        <v>51</v>
      </c>
      <c r="B80" s="309" t="s">
        <v>676</v>
      </c>
      <c r="C80" s="317" t="s">
        <v>642</v>
      </c>
      <c r="D80" s="333" t="s">
        <v>65</v>
      </c>
      <c r="E80" s="311" t="s">
        <v>674</v>
      </c>
      <c r="F80" s="316" t="s">
        <v>638</v>
      </c>
      <c r="G80" s="316" t="s">
        <v>638</v>
      </c>
      <c r="H80" s="333" t="s">
        <v>57</v>
      </c>
      <c r="I80" s="311" t="s">
        <v>639</v>
      </c>
      <c r="J80" s="311"/>
    </row>
    <row r="81" spans="1:11">
      <c r="A81" s="330" t="s">
        <v>51</v>
      </c>
      <c r="B81" s="322" t="s">
        <v>677</v>
      </c>
      <c r="C81" s="324" t="s">
        <v>641</v>
      </c>
      <c r="D81" s="333" t="s">
        <v>65</v>
      </c>
      <c r="E81" s="311" t="s">
        <v>674</v>
      </c>
      <c r="F81" s="316" t="s">
        <v>638</v>
      </c>
      <c r="G81" s="316" t="s">
        <v>638</v>
      </c>
      <c r="H81" s="333" t="s">
        <v>57</v>
      </c>
      <c r="I81" s="311" t="s">
        <v>639</v>
      </c>
      <c r="J81" s="311"/>
    </row>
    <row r="82" spans="1:11">
      <c r="A82" s="330" t="s">
        <v>51</v>
      </c>
      <c r="B82" s="322" t="s">
        <v>677</v>
      </c>
      <c r="C82" s="324" t="s">
        <v>642</v>
      </c>
      <c r="D82" s="333" t="s">
        <v>65</v>
      </c>
      <c r="E82" s="311" t="s">
        <v>674</v>
      </c>
      <c r="F82" s="316" t="s">
        <v>638</v>
      </c>
      <c r="G82" s="316" t="s">
        <v>638</v>
      </c>
      <c r="H82" s="333" t="s">
        <v>57</v>
      </c>
      <c r="I82" s="311" t="s">
        <v>639</v>
      </c>
      <c r="J82" s="311"/>
    </row>
    <row r="83" spans="1:11">
      <c r="A83" s="330" t="s">
        <v>51</v>
      </c>
      <c r="B83" s="309" t="s">
        <v>678</v>
      </c>
      <c r="C83" s="332" t="s">
        <v>118</v>
      </c>
      <c r="D83" s="316" t="s">
        <v>638</v>
      </c>
      <c r="E83" s="316" t="s">
        <v>638</v>
      </c>
      <c r="F83" s="316" t="s">
        <v>638</v>
      </c>
      <c r="G83" s="316" t="s">
        <v>638</v>
      </c>
      <c r="H83" s="321" t="s">
        <v>57</v>
      </c>
      <c r="I83" s="321" t="s">
        <v>639</v>
      </c>
      <c r="J83" s="311"/>
    </row>
    <row r="84" spans="1:11">
      <c r="A84" s="330" t="s">
        <v>51</v>
      </c>
      <c r="B84" s="309" t="s">
        <v>678</v>
      </c>
      <c r="C84" s="335" t="s">
        <v>129</v>
      </c>
      <c r="D84" s="312" t="s">
        <v>638</v>
      </c>
      <c r="E84" s="312" t="s">
        <v>638</v>
      </c>
      <c r="F84" s="312" t="s">
        <v>638</v>
      </c>
      <c r="G84" s="312" t="s">
        <v>638</v>
      </c>
      <c r="H84" s="321" t="s">
        <v>57</v>
      </c>
      <c r="I84" s="321" t="s">
        <v>639</v>
      </c>
      <c r="J84" s="311"/>
    </row>
    <row r="85" spans="1:11">
      <c r="A85" s="330" t="s">
        <v>51</v>
      </c>
      <c r="B85" s="322" t="s">
        <v>679</v>
      </c>
      <c r="C85" s="324" t="s">
        <v>118</v>
      </c>
      <c r="D85" s="316" t="s">
        <v>638</v>
      </c>
      <c r="E85" s="316" t="s">
        <v>638</v>
      </c>
      <c r="F85" s="316" t="s">
        <v>638</v>
      </c>
      <c r="G85" s="316" t="s">
        <v>638</v>
      </c>
      <c r="H85" s="311" t="s">
        <v>57</v>
      </c>
      <c r="I85" s="311" t="s">
        <v>639</v>
      </c>
      <c r="J85" s="311"/>
    </row>
    <row r="86" spans="1:11">
      <c r="A86" s="330" t="s">
        <v>51</v>
      </c>
      <c r="B86" s="322" t="s">
        <v>679</v>
      </c>
      <c r="C86" s="324" t="s">
        <v>642</v>
      </c>
      <c r="D86" s="316" t="s">
        <v>638</v>
      </c>
      <c r="E86" s="316" t="s">
        <v>638</v>
      </c>
      <c r="F86" s="316" t="s">
        <v>638</v>
      </c>
      <c r="G86" s="316" t="s">
        <v>638</v>
      </c>
      <c r="H86" s="311" t="s">
        <v>57</v>
      </c>
      <c r="I86" s="311" t="s">
        <v>639</v>
      </c>
      <c r="J86" s="311"/>
    </row>
    <row r="87" spans="1:11">
      <c r="A87" s="330" t="s">
        <v>51</v>
      </c>
      <c r="B87" s="337" t="s">
        <v>680</v>
      </c>
      <c r="C87" s="319" t="s">
        <v>118</v>
      </c>
      <c r="D87" s="316" t="s">
        <v>638</v>
      </c>
      <c r="E87" s="316" t="s">
        <v>638</v>
      </c>
      <c r="F87" s="316" t="s">
        <v>638</v>
      </c>
      <c r="G87" s="316" t="s">
        <v>638</v>
      </c>
      <c r="H87" s="311" t="s">
        <v>57</v>
      </c>
      <c r="I87" s="311" t="s">
        <v>639</v>
      </c>
      <c r="J87" s="311"/>
    </row>
    <row r="88" spans="1:11">
      <c r="A88" s="325" t="s">
        <v>51</v>
      </c>
      <c r="B88" s="338" t="s">
        <v>680</v>
      </c>
      <c r="C88" s="339" t="s">
        <v>472</v>
      </c>
      <c r="D88" s="340" t="s">
        <v>638</v>
      </c>
      <c r="E88" s="340" t="s">
        <v>638</v>
      </c>
      <c r="F88" s="340" t="s">
        <v>638</v>
      </c>
      <c r="G88" s="340" t="s">
        <v>638</v>
      </c>
      <c r="H88" s="328" t="s">
        <v>57</v>
      </c>
      <c r="I88" s="328" t="s">
        <v>639</v>
      </c>
      <c r="J88" s="328"/>
    </row>
    <row r="89" spans="1:11">
      <c r="A89" s="330" t="s">
        <v>51</v>
      </c>
      <c r="B89" s="341" t="s">
        <v>681</v>
      </c>
      <c r="C89" s="342" t="s">
        <v>118</v>
      </c>
      <c r="D89" s="333" t="s">
        <v>65</v>
      </c>
      <c r="E89" s="333" t="s">
        <v>637</v>
      </c>
      <c r="F89" s="333" t="s">
        <v>671</v>
      </c>
      <c r="G89" s="333" t="s">
        <v>672</v>
      </c>
      <c r="H89" s="333" t="s">
        <v>57</v>
      </c>
      <c r="I89" s="333" t="s">
        <v>639</v>
      </c>
      <c r="J89" s="333"/>
      <c r="K89" s="334" t="s">
        <v>673</v>
      </c>
    </row>
    <row r="90" spans="1:11">
      <c r="A90" s="330" t="s">
        <v>51</v>
      </c>
      <c r="B90" s="314" t="s">
        <v>681</v>
      </c>
      <c r="C90" s="343" t="s">
        <v>129</v>
      </c>
      <c r="D90" s="311" t="s">
        <v>65</v>
      </c>
      <c r="E90" s="311" t="s">
        <v>637</v>
      </c>
      <c r="F90" s="316" t="s">
        <v>638</v>
      </c>
      <c r="G90" s="316" t="s">
        <v>638</v>
      </c>
      <c r="H90" s="311" t="s">
        <v>57</v>
      </c>
      <c r="I90" s="311" t="s">
        <v>639</v>
      </c>
      <c r="J90" s="311"/>
      <c r="K90" s="334" t="s">
        <v>673</v>
      </c>
    </row>
    <row r="91" spans="1:11">
      <c r="A91" s="330" t="s">
        <v>51</v>
      </c>
      <c r="B91" s="314" t="s">
        <v>681</v>
      </c>
      <c r="C91" s="315" t="s">
        <v>641</v>
      </c>
      <c r="D91" s="311" t="s">
        <v>65</v>
      </c>
      <c r="E91" s="311" t="s">
        <v>662</v>
      </c>
      <c r="F91" s="312" t="s">
        <v>638</v>
      </c>
      <c r="G91" s="312" t="s">
        <v>638</v>
      </c>
      <c r="H91" s="311" t="s">
        <v>57</v>
      </c>
      <c r="I91" s="311" t="s">
        <v>639</v>
      </c>
      <c r="J91" s="311"/>
    </row>
    <row r="92" spans="1:11">
      <c r="A92" s="330" t="s">
        <v>51</v>
      </c>
      <c r="B92" s="314" t="s">
        <v>681</v>
      </c>
      <c r="C92" s="315" t="s">
        <v>642</v>
      </c>
      <c r="D92" s="311" t="s">
        <v>65</v>
      </c>
      <c r="E92" s="311" t="s">
        <v>662</v>
      </c>
      <c r="F92" s="316" t="s">
        <v>638</v>
      </c>
      <c r="G92" s="316" t="s">
        <v>638</v>
      </c>
      <c r="H92" s="311" t="s">
        <v>57</v>
      </c>
      <c r="I92" s="311" t="s">
        <v>639</v>
      </c>
      <c r="J92" s="311"/>
    </row>
    <row r="93" spans="1:11">
      <c r="A93" s="330" t="s">
        <v>51</v>
      </c>
      <c r="B93" s="314" t="s">
        <v>681</v>
      </c>
      <c r="C93" s="315" t="s">
        <v>492</v>
      </c>
      <c r="D93" s="311" t="s">
        <v>65</v>
      </c>
      <c r="E93" s="311" t="s">
        <v>637</v>
      </c>
      <c r="F93" s="316" t="s">
        <v>638</v>
      </c>
      <c r="G93" s="316" t="s">
        <v>638</v>
      </c>
      <c r="H93" s="316" t="s">
        <v>638</v>
      </c>
      <c r="I93" s="316" t="s">
        <v>638</v>
      </c>
      <c r="J93" s="311"/>
      <c r="K93" s="334" t="s">
        <v>673</v>
      </c>
    </row>
    <row r="94" spans="1:11">
      <c r="A94" s="330" t="s">
        <v>51</v>
      </c>
      <c r="B94" s="317" t="s">
        <v>682</v>
      </c>
      <c r="C94" s="332" t="s">
        <v>118</v>
      </c>
      <c r="D94" s="333" t="s">
        <v>65</v>
      </c>
      <c r="E94" s="333" t="s">
        <v>637</v>
      </c>
      <c r="F94" s="333" t="s">
        <v>671</v>
      </c>
      <c r="G94" s="333" t="s">
        <v>672</v>
      </c>
      <c r="H94" s="311" t="s">
        <v>57</v>
      </c>
      <c r="I94" s="311" t="s">
        <v>639</v>
      </c>
      <c r="J94" s="311"/>
    </row>
    <row r="95" spans="1:11">
      <c r="A95" s="330" t="s">
        <v>51</v>
      </c>
      <c r="B95" s="317" t="s">
        <v>682</v>
      </c>
      <c r="C95" s="335" t="s">
        <v>129</v>
      </c>
      <c r="D95" s="311" t="s">
        <v>65</v>
      </c>
      <c r="E95" s="311" t="s">
        <v>637</v>
      </c>
      <c r="F95" s="316" t="s">
        <v>638</v>
      </c>
      <c r="G95" s="316" t="s">
        <v>638</v>
      </c>
      <c r="H95" s="311" t="s">
        <v>57</v>
      </c>
      <c r="I95" s="311" t="s">
        <v>639</v>
      </c>
      <c r="J95" s="311"/>
    </row>
    <row r="96" spans="1:11">
      <c r="A96" s="330" t="s">
        <v>51</v>
      </c>
      <c r="B96" s="317" t="s">
        <v>682</v>
      </c>
      <c r="C96" s="318" t="s">
        <v>641</v>
      </c>
      <c r="D96" s="311" t="s">
        <v>65</v>
      </c>
      <c r="E96" s="311" t="s">
        <v>662</v>
      </c>
      <c r="F96" s="312" t="s">
        <v>638</v>
      </c>
      <c r="G96" s="312" t="s">
        <v>638</v>
      </c>
      <c r="H96" s="311" t="s">
        <v>57</v>
      </c>
      <c r="I96" s="311" t="s">
        <v>639</v>
      </c>
      <c r="J96" s="311"/>
    </row>
    <row r="97" spans="1:10">
      <c r="A97" s="330" t="s">
        <v>51</v>
      </c>
      <c r="B97" s="317" t="s">
        <v>682</v>
      </c>
      <c r="C97" s="318" t="s">
        <v>642</v>
      </c>
      <c r="D97" s="311" t="s">
        <v>65</v>
      </c>
      <c r="E97" s="311" t="s">
        <v>662</v>
      </c>
      <c r="F97" s="316" t="s">
        <v>638</v>
      </c>
      <c r="G97" s="316" t="s">
        <v>638</v>
      </c>
      <c r="H97" s="311" t="s">
        <v>57</v>
      </c>
      <c r="I97" s="311" t="s">
        <v>639</v>
      </c>
      <c r="J97" s="311"/>
    </row>
    <row r="98" spans="1:10">
      <c r="A98" s="330" t="s">
        <v>51</v>
      </c>
      <c r="B98" s="317" t="s">
        <v>682</v>
      </c>
      <c r="C98" s="318" t="s">
        <v>492</v>
      </c>
      <c r="D98" s="311" t="s">
        <v>65</v>
      </c>
      <c r="E98" s="311" t="s">
        <v>637</v>
      </c>
      <c r="F98" s="316" t="s">
        <v>638</v>
      </c>
      <c r="G98" s="316" t="s">
        <v>638</v>
      </c>
      <c r="H98" s="316" t="s">
        <v>638</v>
      </c>
      <c r="I98" s="316" t="s">
        <v>638</v>
      </c>
      <c r="J98" s="311"/>
    </row>
    <row r="99" spans="1:10">
      <c r="A99" s="304" t="s">
        <v>51</v>
      </c>
      <c r="B99" s="313" t="s">
        <v>683</v>
      </c>
      <c r="C99" s="313" t="s">
        <v>118</v>
      </c>
      <c r="D99" s="333" t="s">
        <v>65</v>
      </c>
      <c r="E99" s="333" t="s">
        <v>637</v>
      </c>
      <c r="F99" s="333" t="s">
        <v>671</v>
      </c>
      <c r="G99" s="333" t="s">
        <v>672</v>
      </c>
      <c r="H99" s="311" t="s">
        <v>57</v>
      </c>
      <c r="I99" s="311" t="s">
        <v>639</v>
      </c>
      <c r="J99" s="311"/>
    </row>
    <row r="100" spans="1:10">
      <c r="A100" s="304" t="s">
        <v>51</v>
      </c>
      <c r="B100" s="313" t="s">
        <v>683</v>
      </c>
      <c r="C100" s="313" t="s">
        <v>129</v>
      </c>
      <c r="D100" s="311" t="s">
        <v>65</v>
      </c>
      <c r="E100" s="311" t="s">
        <v>637</v>
      </c>
      <c r="F100" s="316" t="s">
        <v>638</v>
      </c>
      <c r="G100" s="316" t="s">
        <v>638</v>
      </c>
      <c r="H100" s="311" t="s">
        <v>57</v>
      </c>
      <c r="I100" s="311" t="s">
        <v>639</v>
      </c>
      <c r="J100" s="311"/>
    </row>
    <row r="101" spans="1:10">
      <c r="A101" s="304" t="s">
        <v>51</v>
      </c>
      <c r="B101" s="313" t="s">
        <v>683</v>
      </c>
      <c r="C101" s="313" t="s">
        <v>641</v>
      </c>
      <c r="D101" s="311" t="s">
        <v>65</v>
      </c>
      <c r="E101" s="311" t="s">
        <v>662</v>
      </c>
      <c r="F101" s="312" t="s">
        <v>638</v>
      </c>
      <c r="G101" s="312" t="s">
        <v>638</v>
      </c>
      <c r="H101" s="311" t="s">
        <v>57</v>
      </c>
      <c r="I101" s="311" t="s">
        <v>639</v>
      </c>
      <c r="J101" s="311"/>
    </row>
    <row r="102" spans="1:10">
      <c r="A102" s="304" t="s">
        <v>51</v>
      </c>
      <c r="B102" s="313" t="s">
        <v>683</v>
      </c>
      <c r="C102" s="313" t="s">
        <v>642</v>
      </c>
      <c r="D102" s="311" t="s">
        <v>65</v>
      </c>
      <c r="E102" s="311" t="s">
        <v>662</v>
      </c>
      <c r="F102" s="316" t="s">
        <v>638</v>
      </c>
      <c r="G102" s="316" t="s">
        <v>638</v>
      </c>
      <c r="H102" s="311" t="s">
        <v>57</v>
      </c>
      <c r="I102" s="311" t="s">
        <v>639</v>
      </c>
      <c r="J102" s="311"/>
    </row>
    <row r="103" spans="1:10">
      <c r="A103" s="304" t="s">
        <v>51</v>
      </c>
      <c r="B103" s="313" t="s">
        <v>683</v>
      </c>
      <c r="C103" s="313" t="s">
        <v>492</v>
      </c>
      <c r="D103" s="311" t="s">
        <v>65</v>
      </c>
      <c r="E103" s="311" t="s">
        <v>637</v>
      </c>
      <c r="F103" s="316" t="s">
        <v>638</v>
      </c>
      <c r="G103" s="316" t="s">
        <v>638</v>
      </c>
      <c r="H103" s="316" t="s">
        <v>638</v>
      </c>
      <c r="I103" s="316" t="s">
        <v>638</v>
      </c>
      <c r="J103" s="311"/>
    </row>
    <row r="104" spans="1:10">
      <c r="A104" s="304" t="s">
        <v>51</v>
      </c>
      <c r="B104" s="309" t="s">
        <v>684</v>
      </c>
      <c r="C104" s="332" t="s">
        <v>118</v>
      </c>
      <c r="D104" s="333" t="s">
        <v>65</v>
      </c>
      <c r="E104" s="333" t="s">
        <v>637</v>
      </c>
      <c r="F104" s="333" t="s">
        <v>671</v>
      </c>
      <c r="G104" s="333" t="s">
        <v>672</v>
      </c>
      <c r="H104" s="311" t="s">
        <v>57</v>
      </c>
      <c r="I104" s="311" t="s">
        <v>639</v>
      </c>
      <c r="J104" s="311"/>
    </row>
    <row r="105" spans="1:10">
      <c r="A105" s="304" t="s">
        <v>51</v>
      </c>
      <c r="B105" s="309" t="s">
        <v>684</v>
      </c>
      <c r="C105" s="335" t="s">
        <v>129</v>
      </c>
      <c r="D105" s="311" t="s">
        <v>65</v>
      </c>
      <c r="E105" s="311" t="s">
        <v>637</v>
      </c>
      <c r="F105" s="316" t="s">
        <v>638</v>
      </c>
      <c r="G105" s="316" t="s">
        <v>638</v>
      </c>
      <c r="H105" s="311" t="s">
        <v>57</v>
      </c>
      <c r="I105" s="311" t="s">
        <v>639</v>
      </c>
      <c r="J105" s="311"/>
    </row>
    <row r="106" spans="1:10">
      <c r="A106" s="304" t="s">
        <v>51</v>
      </c>
      <c r="B106" s="309" t="s">
        <v>684</v>
      </c>
      <c r="C106" s="318" t="s">
        <v>641</v>
      </c>
      <c r="D106" s="311" t="s">
        <v>65</v>
      </c>
      <c r="E106" s="311" t="s">
        <v>662</v>
      </c>
      <c r="F106" s="312" t="s">
        <v>638</v>
      </c>
      <c r="G106" s="312" t="s">
        <v>638</v>
      </c>
      <c r="H106" s="311" t="s">
        <v>57</v>
      </c>
      <c r="I106" s="311" t="s">
        <v>639</v>
      </c>
      <c r="J106" s="311"/>
    </row>
    <row r="107" spans="1:10">
      <c r="A107" s="304" t="s">
        <v>51</v>
      </c>
      <c r="B107" s="309" t="s">
        <v>684</v>
      </c>
      <c r="C107" s="318" t="s">
        <v>642</v>
      </c>
      <c r="D107" s="311" t="s">
        <v>65</v>
      </c>
      <c r="E107" s="311" t="s">
        <v>662</v>
      </c>
      <c r="F107" s="316" t="s">
        <v>638</v>
      </c>
      <c r="G107" s="316" t="s">
        <v>638</v>
      </c>
      <c r="H107" s="311" t="s">
        <v>57</v>
      </c>
      <c r="I107" s="311" t="s">
        <v>639</v>
      </c>
      <c r="J107" s="311"/>
    </row>
    <row r="108" spans="1:10">
      <c r="A108" s="304" t="s">
        <v>51</v>
      </c>
      <c r="B108" s="309" t="s">
        <v>684</v>
      </c>
      <c r="C108" s="318" t="s">
        <v>492</v>
      </c>
      <c r="D108" s="311" t="s">
        <v>65</v>
      </c>
      <c r="E108" s="311" t="s">
        <v>637</v>
      </c>
      <c r="F108" s="316" t="s">
        <v>638</v>
      </c>
      <c r="G108" s="316" t="s">
        <v>638</v>
      </c>
      <c r="H108" s="316" t="s">
        <v>638</v>
      </c>
      <c r="I108" s="316" t="s">
        <v>638</v>
      </c>
      <c r="J108" s="311"/>
    </row>
    <row r="109" spans="1:10">
      <c r="A109" s="330" t="s">
        <v>51</v>
      </c>
      <c r="B109" s="344" t="s">
        <v>685</v>
      </c>
      <c r="C109" s="342" t="s">
        <v>118</v>
      </c>
      <c r="D109" s="316" t="s">
        <v>638</v>
      </c>
      <c r="E109" s="316" t="s">
        <v>638</v>
      </c>
      <c r="F109" s="316" t="s">
        <v>638</v>
      </c>
      <c r="G109" s="316" t="s">
        <v>638</v>
      </c>
      <c r="H109" s="321" t="s">
        <v>57</v>
      </c>
      <c r="I109" s="321" t="s">
        <v>639</v>
      </c>
      <c r="J109" s="311"/>
    </row>
    <row r="110" spans="1:10">
      <c r="A110" s="330" t="s">
        <v>51</v>
      </c>
      <c r="B110" s="344" t="s">
        <v>685</v>
      </c>
      <c r="C110" s="343" t="s">
        <v>129</v>
      </c>
      <c r="D110" s="316" t="s">
        <v>638</v>
      </c>
      <c r="E110" s="316" t="s">
        <v>638</v>
      </c>
      <c r="F110" s="316" t="s">
        <v>638</v>
      </c>
      <c r="G110" s="316" t="s">
        <v>638</v>
      </c>
      <c r="H110" s="321" t="s">
        <v>57</v>
      </c>
      <c r="I110" s="321" t="s">
        <v>639</v>
      </c>
      <c r="J110" s="311"/>
    </row>
    <row r="111" spans="1:10">
      <c r="A111" s="330" t="s">
        <v>51</v>
      </c>
      <c r="B111" s="344" t="s">
        <v>685</v>
      </c>
      <c r="C111" s="314" t="s">
        <v>641</v>
      </c>
      <c r="D111" s="333" t="s">
        <v>65</v>
      </c>
      <c r="E111" s="311" t="s">
        <v>662</v>
      </c>
      <c r="F111" s="316" t="s">
        <v>638</v>
      </c>
      <c r="G111" s="316" t="s">
        <v>638</v>
      </c>
      <c r="H111" s="333" t="s">
        <v>57</v>
      </c>
      <c r="I111" s="311" t="s">
        <v>639</v>
      </c>
      <c r="J111" s="311"/>
    </row>
    <row r="112" spans="1:10">
      <c r="A112" s="330" t="s">
        <v>51</v>
      </c>
      <c r="B112" s="344" t="s">
        <v>685</v>
      </c>
      <c r="C112" s="314" t="s">
        <v>642</v>
      </c>
      <c r="D112" s="333" t="s">
        <v>65</v>
      </c>
      <c r="E112" s="311" t="s">
        <v>662</v>
      </c>
      <c r="F112" s="316" t="s">
        <v>638</v>
      </c>
      <c r="G112" s="316" t="s">
        <v>638</v>
      </c>
      <c r="H112" s="333" t="s">
        <v>57</v>
      </c>
      <c r="I112" s="311" t="s">
        <v>639</v>
      </c>
      <c r="J112" s="311"/>
    </row>
    <row r="113" spans="1:10">
      <c r="A113" s="330" t="s">
        <v>51</v>
      </c>
      <c r="B113" s="309" t="s">
        <v>686</v>
      </c>
      <c r="C113" s="332" t="s">
        <v>118</v>
      </c>
      <c r="D113" s="316" t="s">
        <v>638</v>
      </c>
      <c r="E113" s="316" t="s">
        <v>638</v>
      </c>
      <c r="F113" s="316" t="s">
        <v>638</v>
      </c>
      <c r="G113" s="316" t="s">
        <v>638</v>
      </c>
      <c r="H113" s="321" t="s">
        <v>57</v>
      </c>
      <c r="I113" s="321" t="s">
        <v>639</v>
      </c>
      <c r="J113" s="311"/>
    </row>
    <row r="114" spans="1:10">
      <c r="A114" s="330" t="s">
        <v>51</v>
      </c>
      <c r="B114" s="309" t="s">
        <v>686</v>
      </c>
      <c r="C114" s="335" t="s">
        <v>129</v>
      </c>
      <c r="D114" s="316" t="s">
        <v>638</v>
      </c>
      <c r="E114" s="316" t="s">
        <v>638</v>
      </c>
      <c r="F114" s="316" t="s">
        <v>638</v>
      </c>
      <c r="G114" s="316" t="s">
        <v>638</v>
      </c>
      <c r="H114" s="321" t="s">
        <v>57</v>
      </c>
      <c r="I114" s="321" t="s">
        <v>639</v>
      </c>
      <c r="J114" s="311"/>
    </row>
    <row r="115" spans="1:10">
      <c r="A115" s="330" t="s">
        <v>51</v>
      </c>
      <c r="B115" s="309" t="s">
        <v>686</v>
      </c>
      <c r="C115" s="317" t="s">
        <v>641</v>
      </c>
      <c r="D115" s="333" t="s">
        <v>65</v>
      </c>
      <c r="E115" s="311" t="s">
        <v>662</v>
      </c>
      <c r="F115" s="316" t="s">
        <v>638</v>
      </c>
      <c r="G115" s="316" t="s">
        <v>638</v>
      </c>
      <c r="H115" s="311" t="s">
        <v>57</v>
      </c>
      <c r="I115" s="311" t="s">
        <v>639</v>
      </c>
      <c r="J115" s="311"/>
    </row>
    <row r="116" spans="1:10">
      <c r="A116" s="330" t="s">
        <v>51</v>
      </c>
      <c r="B116" s="309" t="s">
        <v>686</v>
      </c>
      <c r="C116" s="317" t="s">
        <v>642</v>
      </c>
      <c r="D116" s="333" t="s">
        <v>65</v>
      </c>
      <c r="E116" s="311" t="s">
        <v>662</v>
      </c>
      <c r="F116" s="316" t="s">
        <v>638</v>
      </c>
      <c r="G116" s="316" t="s">
        <v>638</v>
      </c>
      <c r="H116" s="311" t="s">
        <v>57</v>
      </c>
      <c r="I116" s="311" t="s">
        <v>639</v>
      </c>
      <c r="J116" s="311"/>
    </row>
    <row r="117" spans="1:10">
      <c r="A117" s="330" t="s">
        <v>51</v>
      </c>
      <c r="B117" s="313" t="s">
        <v>687</v>
      </c>
      <c r="C117" s="314" t="s">
        <v>641</v>
      </c>
      <c r="D117" s="333" t="s">
        <v>65</v>
      </c>
      <c r="E117" s="311" t="s">
        <v>662</v>
      </c>
      <c r="F117" s="316" t="s">
        <v>638</v>
      </c>
      <c r="G117" s="316" t="s">
        <v>638</v>
      </c>
      <c r="H117" s="311" t="s">
        <v>57</v>
      </c>
      <c r="I117" s="311" t="s">
        <v>639</v>
      </c>
      <c r="J117" s="311"/>
    </row>
    <row r="118" spans="1:10">
      <c r="A118" s="330" t="s">
        <v>51</v>
      </c>
      <c r="B118" s="313" t="s">
        <v>687</v>
      </c>
      <c r="C118" s="314" t="s">
        <v>642</v>
      </c>
      <c r="D118" s="333" t="s">
        <v>65</v>
      </c>
      <c r="E118" s="311" t="s">
        <v>662</v>
      </c>
      <c r="F118" s="316" t="s">
        <v>638</v>
      </c>
      <c r="G118" s="316" t="s">
        <v>638</v>
      </c>
      <c r="H118" s="311" t="s">
        <v>57</v>
      </c>
      <c r="I118" s="311" t="s">
        <v>639</v>
      </c>
      <c r="J118" s="311"/>
    </row>
    <row r="119" spans="1:10">
      <c r="A119" s="330" t="s">
        <v>51</v>
      </c>
      <c r="B119" s="309" t="s">
        <v>688</v>
      </c>
      <c r="C119" s="332" t="s">
        <v>118</v>
      </c>
      <c r="D119" s="316" t="s">
        <v>638</v>
      </c>
      <c r="E119" s="316" t="s">
        <v>638</v>
      </c>
      <c r="F119" s="316" t="s">
        <v>638</v>
      </c>
      <c r="G119" s="316" t="s">
        <v>638</v>
      </c>
      <c r="H119" s="333" t="s">
        <v>57</v>
      </c>
      <c r="I119" s="311" t="s">
        <v>639</v>
      </c>
      <c r="J119" s="311"/>
    </row>
    <row r="120" spans="1:10">
      <c r="A120" s="330" t="s">
        <v>51</v>
      </c>
      <c r="B120" s="309" t="s">
        <v>688</v>
      </c>
      <c r="C120" s="335" t="s">
        <v>129</v>
      </c>
      <c r="D120" s="316" t="s">
        <v>638</v>
      </c>
      <c r="E120" s="316" t="s">
        <v>638</v>
      </c>
      <c r="F120" s="316" t="s">
        <v>638</v>
      </c>
      <c r="G120" s="316" t="s">
        <v>638</v>
      </c>
      <c r="H120" s="333" t="s">
        <v>57</v>
      </c>
      <c r="I120" s="311" t="s">
        <v>639</v>
      </c>
      <c r="J120" s="311"/>
    </row>
    <row r="121" spans="1:10">
      <c r="A121" s="330" t="s">
        <v>51</v>
      </c>
      <c r="B121" s="309" t="s">
        <v>688</v>
      </c>
      <c r="C121" s="317" t="s">
        <v>641</v>
      </c>
      <c r="D121" s="311" t="s">
        <v>65</v>
      </c>
      <c r="E121" s="311" t="s">
        <v>662</v>
      </c>
      <c r="F121" s="316" t="s">
        <v>638</v>
      </c>
      <c r="G121" s="316" t="s">
        <v>638</v>
      </c>
      <c r="H121" s="311" t="s">
        <v>57</v>
      </c>
      <c r="I121" s="311" t="s">
        <v>639</v>
      </c>
      <c r="J121" s="311"/>
    </row>
    <row r="122" spans="1:10">
      <c r="A122" s="330" t="s">
        <v>51</v>
      </c>
      <c r="B122" s="309" t="s">
        <v>688</v>
      </c>
      <c r="C122" s="317" t="s">
        <v>642</v>
      </c>
      <c r="D122" s="311" t="s">
        <v>65</v>
      </c>
      <c r="E122" s="311" t="s">
        <v>662</v>
      </c>
      <c r="F122" s="316" t="s">
        <v>638</v>
      </c>
      <c r="G122" s="316" t="s">
        <v>638</v>
      </c>
      <c r="H122" s="311" t="s">
        <v>57</v>
      </c>
      <c r="I122" s="311" t="s">
        <v>639</v>
      </c>
      <c r="J122" s="311"/>
    </row>
    <row r="123" spans="1:10">
      <c r="A123" s="330" t="s">
        <v>51</v>
      </c>
      <c r="B123" s="313" t="s">
        <v>689</v>
      </c>
      <c r="C123" s="342" t="s">
        <v>118</v>
      </c>
      <c r="D123" s="316" t="s">
        <v>638</v>
      </c>
      <c r="E123" s="316" t="s">
        <v>638</v>
      </c>
      <c r="F123" s="316" t="s">
        <v>638</v>
      </c>
      <c r="G123" s="316" t="s">
        <v>638</v>
      </c>
      <c r="H123" s="333" t="s">
        <v>57</v>
      </c>
      <c r="I123" s="311" t="s">
        <v>639</v>
      </c>
      <c r="J123" s="311"/>
    </row>
    <row r="124" spans="1:10">
      <c r="A124" s="330" t="s">
        <v>51</v>
      </c>
      <c r="B124" s="313" t="s">
        <v>689</v>
      </c>
      <c r="C124" s="343" t="s">
        <v>129</v>
      </c>
      <c r="D124" s="316" t="s">
        <v>638</v>
      </c>
      <c r="E124" s="316" t="s">
        <v>638</v>
      </c>
      <c r="F124" s="316" t="s">
        <v>638</v>
      </c>
      <c r="G124" s="316" t="s">
        <v>638</v>
      </c>
      <c r="H124" s="333" t="s">
        <v>57</v>
      </c>
      <c r="I124" s="311" t="s">
        <v>639</v>
      </c>
      <c r="J124" s="311"/>
    </row>
    <row r="125" spans="1:10">
      <c r="A125" s="330" t="s">
        <v>51</v>
      </c>
      <c r="B125" s="313" t="s">
        <v>689</v>
      </c>
      <c r="C125" s="314" t="s">
        <v>641</v>
      </c>
      <c r="D125" s="316" t="s">
        <v>638</v>
      </c>
      <c r="E125" s="316" t="s">
        <v>638</v>
      </c>
      <c r="F125" s="316" t="s">
        <v>638</v>
      </c>
      <c r="G125" s="316" t="s">
        <v>638</v>
      </c>
      <c r="H125" s="333" t="s">
        <v>57</v>
      </c>
      <c r="I125" s="311" t="s">
        <v>639</v>
      </c>
      <c r="J125" s="311"/>
    </row>
    <row r="126" spans="1:10">
      <c r="A126" s="330" t="s">
        <v>51</v>
      </c>
      <c r="B126" s="309" t="s">
        <v>690</v>
      </c>
      <c r="C126" s="317" t="s">
        <v>641</v>
      </c>
      <c r="D126" s="333" t="s">
        <v>65</v>
      </c>
      <c r="E126" s="311" t="s">
        <v>662</v>
      </c>
      <c r="F126" s="316" t="s">
        <v>638</v>
      </c>
      <c r="G126" s="316" t="s">
        <v>638</v>
      </c>
      <c r="H126" s="311" t="s">
        <v>57</v>
      </c>
      <c r="I126" s="311" t="s">
        <v>639</v>
      </c>
      <c r="J126" s="311"/>
    </row>
    <row r="127" spans="1:10">
      <c r="A127" s="330" t="s">
        <v>51</v>
      </c>
      <c r="B127" s="309" t="s">
        <v>690</v>
      </c>
      <c r="C127" s="317" t="s">
        <v>642</v>
      </c>
      <c r="D127" s="333" t="s">
        <v>65</v>
      </c>
      <c r="E127" s="311" t="s">
        <v>662</v>
      </c>
      <c r="F127" s="316" t="s">
        <v>638</v>
      </c>
      <c r="G127" s="316" t="s">
        <v>638</v>
      </c>
      <c r="H127" s="311" t="s">
        <v>57</v>
      </c>
      <c r="I127" s="311" t="s">
        <v>639</v>
      </c>
      <c r="J127" s="311"/>
    </row>
    <row r="128" spans="1:10">
      <c r="A128" s="304" t="s">
        <v>51</v>
      </c>
      <c r="B128" s="314" t="s">
        <v>691</v>
      </c>
      <c r="C128" s="314" t="s">
        <v>642</v>
      </c>
      <c r="D128" s="311" t="s">
        <v>65</v>
      </c>
      <c r="E128" s="311" t="s">
        <v>662</v>
      </c>
      <c r="F128" s="316" t="s">
        <v>638</v>
      </c>
      <c r="G128" s="316" t="s">
        <v>638</v>
      </c>
      <c r="H128" s="321" t="s">
        <v>57</v>
      </c>
      <c r="I128" s="321" t="s">
        <v>639</v>
      </c>
      <c r="J128" s="311"/>
    </row>
    <row r="129" spans="1:10">
      <c r="A129" s="304" t="s">
        <v>51</v>
      </c>
      <c r="B129" s="317" t="s">
        <v>692</v>
      </c>
      <c r="C129" s="310" t="s">
        <v>118</v>
      </c>
      <c r="D129" s="316" t="s">
        <v>638</v>
      </c>
      <c r="E129" s="316" t="s">
        <v>638</v>
      </c>
      <c r="F129" s="316" t="s">
        <v>638</v>
      </c>
      <c r="G129" s="316" t="s">
        <v>638</v>
      </c>
      <c r="H129" s="311" t="s">
        <v>57</v>
      </c>
      <c r="I129" s="311" t="s">
        <v>639</v>
      </c>
      <c r="J129" s="311"/>
    </row>
    <row r="130" spans="1:10">
      <c r="A130" s="304" t="s">
        <v>51</v>
      </c>
      <c r="B130" s="317" t="s">
        <v>692</v>
      </c>
      <c r="C130" s="310" t="s">
        <v>129</v>
      </c>
      <c r="D130" s="316" t="s">
        <v>638</v>
      </c>
      <c r="E130" s="316" t="s">
        <v>638</v>
      </c>
      <c r="F130" s="316" t="s">
        <v>638</v>
      </c>
      <c r="G130" s="316" t="s">
        <v>638</v>
      </c>
      <c r="H130" s="311" t="s">
        <v>57</v>
      </c>
      <c r="I130" s="311" t="s">
        <v>639</v>
      </c>
      <c r="J130" s="311"/>
    </row>
    <row r="131" spans="1:10">
      <c r="A131" s="304" t="s">
        <v>51</v>
      </c>
      <c r="B131" s="317" t="s">
        <v>692</v>
      </c>
      <c r="C131" s="310" t="s">
        <v>641</v>
      </c>
      <c r="D131" s="311" t="s">
        <v>65</v>
      </c>
      <c r="E131" s="311" t="s">
        <v>662</v>
      </c>
      <c r="F131" s="316" t="s">
        <v>638</v>
      </c>
      <c r="G131" s="316" t="s">
        <v>638</v>
      </c>
      <c r="H131" s="311" t="s">
        <v>57</v>
      </c>
      <c r="I131" s="311" t="s">
        <v>639</v>
      </c>
      <c r="J131" s="311"/>
    </row>
    <row r="132" spans="1:10">
      <c r="A132" s="304" t="s">
        <v>51</v>
      </c>
      <c r="B132" s="317" t="s">
        <v>692</v>
      </c>
      <c r="C132" s="317" t="s">
        <v>642</v>
      </c>
      <c r="D132" s="311" t="s">
        <v>65</v>
      </c>
      <c r="E132" s="311" t="s">
        <v>662</v>
      </c>
      <c r="F132" s="316" t="s">
        <v>638</v>
      </c>
      <c r="G132" s="316" t="s">
        <v>638</v>
      </c>
      <c r="H132" s="311" t="s">
        <v>57</v>
      </c>
      <c r="I132" s="311" t="s">
        <v>639</v>
      </c>
      <c r="J132" s="311"/>
    </row>
    <row r="133" spans="1:10">
      <c r="A133" s="304" t="s">
        <v>51</v>
      </c>
      <c r="B133" s="314" t="s">
        <v>693</v>
      </c>
      <c r="C133" s="342" t="s">
        <v>118</v>
      </c>
      <c r="D133" s="316" t="s">
        <v>638</v>
      </c>
      <c r="E133" s="316" t="s">
        <v>638</v>
      </c>
      <c r="F133" s="316" t="s">
        <v>638</v>
      </c>
      <c r="G133" s="316" t="s">
        <v>638</v>
      </c>
      <c r="H133" s="311" t="s">
        <v>57</v>
      </c>
      <c r="I133" s="311" t="s">
        <v>639</v>
      </c>
      <c r="J133" s="311"/>
    </row>
    <row r="134" spans="1:10">
      <c r="A134" s="304" t="s">
        <v>51</v>
      </c>
      <c r="B134" s="314" t="s">
        <v>693</v>
      </c>
      <c r="C134" s="343" t="s">
        <v>129</v>
      </c>
      <c r="D134" s="312" t="s">
        <v>638</v>
      </c>
      <c r="E134" s="312" t="s">
        <v>638</v>
      </c>
      <c r="F134" s="316" t="s">
        <v>638</v>
      </c>
      <c r="G134" s="316" t="s">
        <v>638</v>
      </c>
      <c r="H134" s="333" t="s">
        <v>57</v>
      </c>
      <c r="I134" s="311" t="s">
        <v>639</v>
      </c>
      <c r="J134" s="311"/>
    </row>
    <row r="135" spans="1:10">
      <c r="A135" s="304" t="s">
        <v>51</v>
      </c>
      <c r="B135" s="317" t="s">
        <v>694</v>
      </c>
      <c r="C135" s="310" t="s">
        <v>118</v>
      </c>
      <c r="D135" s="312" t="s">
        <v>638</v>
      </c>
      <c r="E135" s="312" t="s">
        <v>638</v>
      </c>
      <c r="F135" s="316" t="s">
        <v>638</v>
      </c>
      <c r="G135" s="316" t="s">
        <v>638</v>
      </c>
      <c r="H135" s="311" t="s">
        <v>57</v>
      </c>
      <c r="I135" s="311" t="s">
        <v>639</v>
      </c>
      <c r="J135" s="311"/>
    </row>
    <row r="136" spans="1:10">
      <c r="A136" s="304" t="s">
        <v>51</v>
      </c>
      <c r="B136" s="317" t="s">
        <v>694</v>
      </c>
      <c r="C136" s="310" t="s">
        <v>129</v>
      </c>
      <c r="D136" s="312" t="s">
        <v>638</v>
      </c>
      <c r="E136" s="312" t="s">
        <v>638</v>
      </c>
      <c r="F136" s="316" t="s">
        <v>638</v>
      </c>
      <c r="G136" s="316" t="s">
        <v>638</v>
      </c>
      <c r="H136" s="311" t="s">
        <v>57</v>
      </c>
      <c r="I136" s="311" t="s">
        <v>639</v>
      </c>
      <c r="J136" s="311"/>
    </row>
    <row r="137" spans="1:10">
      <c r="A137" s="304" t="s">
        <v>51</v>
      </c>
      <c r="B137" s="317" t="s">
        <v>694</v>
      </c>
      <c r="C137" s="310" t="s">
        <v>641</v>
      </c>
      <c r="D137" s="312" t="s">
        <v>638</v>
      </c>
      <c r="E137" s="312" t="s">
        <v>638</v>
      </c>
      <c r="F137" s="316" t="s">
        <v>638</v>
      </c>
      <c r="G137" s="316" t="s">
        <v>638</v>
      </c>
      <c r="H137" s="311" t="s">
        <v>57</v>
      </c>
      <c r="I137" s="311" t="s">
        <v>639</v>
      </c>
      <c r="J137" s="311"/>
    </row>
    <row r="138" spans="1:10">
      <c r="A138" s="304" t="s">
        <v>51</v>
      </c>
      <c r="B138" s="313" t="s">
        <v>695</v>
      </c>
      <c r="C138" s="314" t="s">
        <v>118</v>
      </c>
      <c r="D138" s="316" t="s">
        <v>638</v>
      </c>
      <c r="E138" s="316" t="s">
        <v>638</v>
      </c>
      <c r="F138" s="316" t="s">
        <v>638</v>
      </c>
      <c r="G138" s="316" t="s">
        <v>638</v>
      </c>
      <c r="H138" s="311" t="s">
        <v>57</v>
      </c>
      <c r="I138" s="311" t="s">
        <v>639</v>
      </c>
      <c r="J138" s="311"/>
    </row>
    <row r="139" spans="1:10">
      <c r="A139" s="304" t="s">
        <v>51</v>
      </c>
      <c r="B139" s="309" t="s">
        <v>696</v>
      </c>
      <c r="C139" s="317" t="s">
        <v>118</v>
      </c>
      <c r="D139" s="316" t="s">
        <v>638</v>
      </c>
      <c r="E139" s="316" t="s">
        <v>638</v>
      </c>
      <c r="F139" s="316" t="s">
        <v>638</v>
      </c>
      <c r="G139" s="316" t="s">
        <v>638</v>
      </c>
      <c r="H139" s="311" t="s">
        <v>57</v>
      </c>
      <c r="I139" s="311" t="s">
        <v>639</v>
      </c>
      <c r="J139" s="311"/>
    </row>
    <row r="140" spans="1:10">
      <c r="A140" s="304" t="s">
        <v>51</v>
      </c>
      <c r="B140" s="309" t="s">
        <v>696</v>
      </c>
      <c r="C140" s="317" t="s">
        <v>472</v>
      </c>
      <c r="D140" s="316" t="s">
        <v>638</v>
      </c>
      <c r="E140" s="316" t="s">
        <v>638</v>
      </c>
      <c r="F140" s="316" t="s">
        <v>638</v>
      </c>
      <c r="G140" s="316" t="s">
        <v>638</v>
      </c>
      <c r="H140" s="311" t="s">
        <v>57</v>
      </c>
      <c r="I140" s="311" t="s">
        <v>639</v>
      </c>
      <c r="J140" s="311"/>
    </row>
    <row r="141" spans="1:10">
      <c r="A141" s="304" t="s">
        <v>51</v>
      </c>
      <c r="B141" s="313" t="s">
        <v>697</v>
      </c>
      <c r="C141" s="320" t="s">
        <v>636</v>
      </c>
      <c r="D141" s="316" t="s">
        <v>638</v>
      </c>
      <c r="E141" s="316" t="s">
        <v>638</v>
      </c>
      <c r="F141" s="316" t="s">
        <v>638</v>
      </c>
      <c r="G141" s="316" t="s">
        <v>638</v>
      </c>
      <c r="H141" s="311" t="s">
        <v>57</v>
      </c>
      <c r="I141" s="311" t="s">
        <v>639</v>
      </c>
      <c r="J141" s="311"/>
    </row>
    <row r="142" spans="1:10">
      <c r="A142" s="304" t="s">
        <v>51</v>
      </c>
      <c r="B142" s="309" t="s">
        <v>698</v>
      </c>
      <c r="C142" s="319" t="s">
        <v>636</v>
      </c>
      <c r="D142" s="316" t="s">
        <v>638</v>
      </c>
      <c r="E142" s="316" t="s">
        <v>638</v>
      </c>
      <c r="F142" s="316" t="s">
        <v>638</v>
      </c>
      <c r="G142" s="316" t="s">
        <v>638</v>
      </c>
      <c r="H142" s="311" t="s">
        <v>57</v>
      </c>
      <c r="I142" s="311" t="s">
        <v>639</v>
      </c>
      <c r="J142" s="311"/>
    </row>
    <row r="143" spans="1:10">
      <c r="A143" s="304" t="s">
        <v>51</v>
      </c>
      <c r="B143" s="313" t="s">
        <v>699</v>
      </c>
      <c r="C143" s="320" t="s">
        <v>118</v>
      </c>
      <c r="D143" s="345" t="s">
        <v>484</v>
      </c>
      <c r="E143" s="311" t="s">
        <v>700</v>
      </c>
      <c r="F143" s="316" t="s">
        <v>638</v>
      </c>
      <c r="G143" s="316" t="s">
        <v>638</v>
      </c>
      <c r="H143" s="311" t="s">
        <v>57</v>
      </c>
      <c r="I143" s="311" t="s">
        <v>639</v>
      </c>
      <c r="J143" s="311"/>
    </row>
    <row r="144" spans="1:10">
      <c r="A144" s="304" t="s">
        <v>51</v>
      </c>
      <c r="B144" s="309" t="s">
        <v>701</v>
      </c>
      <c r="C144" s="310" t="s">
        <v>642</v>
      </c>
      <c r="D144" s="345" t="s">
        <v>484</v>
      </c>
      <c r="E144" s="311" t="s">
        <v>700</v>
      </c>
      <c r="F144" s="316" t="s">
        <v>638</v>
      </c>
      <c r="G144" s="316" t="s">
        <v>638</v>
      </c>
      <c r="H144" s="311" t="s">
        <v>57</v>
      </c>
      <c r="I144" s="311" t="s">
        <v>639</v>
      </c>
      <c r="J144" s="311"/>
    </row>
    <row r="145" spans="1:10">
      <c r="A145" s="325" t="s">
        <v>51</v>
      </c>
      <c r="B145" s="346" t="s">
        <v>701</v>
      </c>
      <c r="C145" s="339" t="s">
        <v>472</v>
      </c>
      <c r="D145" s="347" t="s">
        <v>484</v>
      </c>
      <c r="E145" s="328" t="s">
        <v>700</v>
      </c>
      <c r="F145" s="340" t="s">
        <v>638</v>
      </c>
      <c r="G145" s="340" t="s">
        <v>638</v>
      </c>
      <c r="H145" s="328" t="s">
        <v>57</v>
      </c>
      <c r="I145" s="328" t="s">
        <v>639</v>
      </c>
      <c r="J145" s="328"/>
    </row>
    <row r="146" spans="1:10">
      <c r="A146" s="330" t="s">
        <v>51</v>
      </c>
      <c r="B146" s="344" t="s">
        <v>702</v>
      </c>
      <c r="C146" s="342" t="s">
        <v>118</v>
      </c>
      <c r="D146" s="316" t="s">
        <v>638</v>
      </c>
      <c r="E146" s="312" t="s">
        <v>638</v>
      </c>
      <c r="F146" s="333" t="s">
        <v>671</v>
      </c>
      <c r="G146" s="333" t="s">
        <v>672</v>
      </c>
      <c r="H146" s="316" t="s">
        <v>638</v>
      </c>
      <c r="I146" s="316" t="s">
        <v>638</v>
      </c>
      <c r="J146" s="333"/>
    </row>
    <row r="147" spans="1:10">
      <c r="A147" s="304" t="s">
        <v>51</v>
      </c>
      <c r="B147" s="309" t="s">
        <v>702</v>
      </c>
      <c r="C147" s="310" t="s">
        <v>641</v>
      </c>
      <c r="D147" s="311" t="s">
        <v>65</v>
      </c>
      <c r="E147" s="311" t="s">
        <v>703</v>
      </c>
      <c r="F147" s="316" t="s">
        <v>638</v>
      </c>
      <c r="G147" s="316" t="s">
        <v>638</v>
      </c>
      <c r="H147" s="348" t="s">
        <v>704</v>
      </c>
      <c r="I147" s="348" t="s">
        <v>704</v>
      </c>
      <c r="J147" s="311"/>
    </row>
    <row r="148" spans="1:10">
      <c r="A148" s="304" t="s">
        <v>51</v>
      </c>
      <c r="B148" s="313" t="s">
        <v>705</v>
      </c>
      <c r="C148" s="342" t="s">
        <v>118</v>
      </c>
      <c r="D148" s="316" t="s">
        <v>638</v>
      </c>
      <c r="E148" s="312" t="s">
        <v>638</v>
      </c>
      <c r="F148" s="316" t="s">
        <v>638</v>
      </c>
      <c r="G148" s="316" t="s">
        <v>638</v>
      </c>
      <c r="H148" s="348" t="s">
        <v>704</v>
      </c>
      <c r="I148" s="348" t="s">
        <v>704</v>
      </c>
      <c r="J148" s="311"/>
    </row>
    <row r="149" spans="1:10">
      <c r="A149" s="304" t="s">
        <v>51</v>
      </c>
      <c r="B149" s="313" t="s">
        <v>705</v>
      </c>
      <c r="C149" s="349" t="s">
        <v>641</v>
      </c>
      <c r="D149" s="311" t="s">
        <v>65</v>
      </c>
      <c r="E149" s="311" t="s">
        <v>703</v>
      </c>
      <c r="F149" s="316" t="s">
        <v>638</v>
      </c>
      <c r="G149" s="316" t="s">
        <v>638</v>
      </c>
      <c r="H149" s="348" t="s">
        <v>704</v>
      </c>
      <c r="I149" s="348" t="s">
        <v>704</v>
      </c>
      <c r="J149" s="311"/>
    </row>
    <row r="150" spans="1:10">
      <c r="A150" s="304" t="s">
        <v>51</v>
      </c>
      <c r="B150" s="309" t="s">
        <v>706</v>
      </c>
      <c r="C150" s="310" t="s">
        <v>641</v>
      </c>
      <c r="D150" s="311" t="s">
        <v>65</v>
      </c>
      <c r="E150" s="311" t="s">
        <v>703</v>
      </c>
      <c r="F150" s="316" t="s">
        <v>638</v>
      </c>
      <c r="G150" s="316" t="s">
        <v>638</v>
      </c>
      <c r="H150" s="348" t="s">
        <v>704</v>
      </c>
      <c r="I150" s="348" t="s">
        <v>704</v>
      </c>
      <c r="J150" s="311"/>
    </row>
    <row r="151" spans="1:10">
      <c r="A151" s="304" t="s">
        <v>51</v>
      </c>
      <c r="B151" s="313" t="s">
        <v>707</v>
      </c>
      <c r="C151" s="349" t="s">
        <v>641</v>
      </c>
      <c r="D151" s="311" t="s">
        <v>65</v>
      </c>
      <c r="E151" s="311" t="s">
        <v>703</v>
      </c>
      <c r="F151" s="316" t="s">
        <v>638</v>
      </c>
      <c r="G151" s="316" t="s">
        <v>638</v>
      </c>
      <c r="H151" s="348" t="s">
        <v>704</v>
      </c>
      <c r="I151" s="348" t="s">
        <v>704</v>
      </c>
      <c r="J151" s="311"/>
    </row>
    <row r="152" spans="1:10">
      <c r="A152" s="304" t="s">
        <v>51</v>
      </c>
      <c r="B152" s="331" t="s">
        <v>708</v>
      </c>
      <c r="C152" s="310" t="s">
        <v>641</v>
      </c>
      <c r="D152" s="311" t="s">
        <v>65</v>
      </c>
      <c r="E152" s="311" t="s">
        <v>703</v>
      </c>
      <c r="F152" s="316" t="s">
        <v>638</v>
      </c>
      <c r="G152" s="316" t="s">
        <v>638</v>
      </c>
      <c r="H152" s="348" t="s">
        <v>704</v>
      </c>
      <c r="I152" s="348" t="s">
        <v>704</v>
      </c>
      <c r="J152" s="311"/>
    </row>
    <row r="153" spans="1:10">
      <c r="A153" s="304" t="s">
        <v>51</v>
      </c>
      <c r="B153" s="313" t="s">
        <v>709</v>
      </c>
      <c r="C153" s="349" t="s">
        <v>641</v>
      </c>
      <c r="D153" s="311" t="s">
        <v>65</v>
      </c>
      <c r="E153" s="311" t="s">
        <v>703</v>
      </c>
      <c r="F153" s="316" t="s">
        <v>638</v>
      </c>
      <c r="G153" s="316" t="s">
        <v>638</v>
      </c>
      <c r="H153" s="348" t="s">
        <v>704</v>
      </c>
      <c r="I153" s="348" t="s">
        <v>704</v>
      </c>
      <c r="J153" s="311"/>
    </row>
    <row r="154" spans="1:10">
      <c r="A154" s="304" t="s">
        <v>51</v>
      </c>
      <c r="B154" s="309" t="s">
        <v>699</v>
      </c>
      <c r="C154" s="319" t="s">
        <v>118</v>
      </c>
      <c r="D154" s="345" t="s">
        <v>484</v>
      </c>
      <c r="E154" s="311" t="s">
        <v>700</v>
      </c>
      <c r="F154" s="316" t="s">
        <v>638</v>
      </c>
      <c r="G154" s="316" t="s">
        <v>638</v>
      </c>
      <c r="H154" s="311" t="s">
        <v>57</v>
      </c>
      <c r="I154" s="311" t="s">
        <v>639</v>
      </c>
      <c r="J154" s="311"/>
    </row>
    <row r="155" spans="1:10">
      <c r="A155" s="304" t="s">
        <v>51</v>
      </c>
      <c r="B155" s="313" t="s">
        <v>701</v>
      </c>
      <c r="C155" s="349" t="s">
        <v>642</v>
      </c>
      <c r="D155" s="345" t="s">
        <v>484</v>
      </c>
      <c r="E155" s="311" t="s">
        <v>700</v>
      </c>
      <c r="F155" s="316" t="s">
        <v>638</v>
      </c>
      <c r="G155" s="316" t="s">
        <v>638</v>
      </c>
      <c r="H155" s="311" t="s">
        <v>57</v>
      </c>
      <c r="I155" s="311" t="s">
        <v>639</v>
      </c>
      <c r="J155" s="311"/>
    </row>
    <row r="156" spans="1:10">
      <c r="A156" s="325" t="s">
        <v>51</v>
      </c>
      <c r="B156" s="350" t="s">
        <v>701</v>
      </c>
      <c r="C156" s="351" t="s">
        <v>472</v>
      </c>
      <c r="D156" s="347" t="s">
        <v>484</v>
      </c>
      <c r="E156" s="328" t="s">
        <v>700</v>
      </c>
      <c r="F156" s="340" t="s">
        <v>638</v>
      </c>
      <c r="G156" s="340" t="s">
        <v>638</v>
      </c>
      <c r="H156" s="328" t="s">
        <v>57</v>
      </c>
      <c r="I156" s="328" t="s">
        <v>639</v>
      </c>
      <c r="J156" s="352"/>
    </row>
    <row r="157" spans="1:10">
      <c r="A157" s="330" t="s">
        <v>459</v>
      </c>
      <c r="B157" s="331" t="s">
        <v>710</v>
      </c>
      <c r="C157" s="353" t="s">
        <v>118</v>
      </c>
      <c r="D157" s="333" t="s">
        <v>464</v>
      </c>
      <c r="E157" s="333" t="s">
        <v>711</v>
      </c>
      <c r="F157" s="333" t="s">
        <v>671</v>
      </c>
      <c r="G157" s="333" t="s">
        <v>672</v>
      </c>
      <c r="H157" s="333" t="s">
        <v>57</v>
      </c>
      <c r="I157" s="333" t="s">
        <v>639</v>
      </c>
      <c r="J157" s="333"/>
    </row>
    <row r="158" spans="1:10">
      <c r="A158" s="304" t="s">
        <v>459</v>
      </c>
      <c r="B158" s="309" t="s">
        <v>710</v>
      </c>
      <c r="C158" s="310" t="s">
        <v>129</v>
      </c>
      <c r="D158" s="311" t="s">
        <v>464</v>
      </c>
      <c r="E158" s="311" t="s">
        <v>711</v>
      </c>
      <c r="F158" s="316" t="s">
        <v>638</v>
      </c>
      <c r="G158" s="316" t="s">
        <v>638</v>
      </c>
      <c r="H158" s="311" t="s">
        <v>57</v>
      </c>
      <c r="I158" s="311" t="s">
        <v>639</v>
      </c>
      <c r="J158" s="311"/>
    </row>
    <row r="159" spans="1:10">
      <c r="A159" s="304" t="s">
        <v>459</v>
      </c>
      <c r="B159" s="309" t="s">
        <v>710</v>
      </c>
      <c r="C159" s="310" t="s">
        <v>712</v>
      </c>
      <c r="D159" s="311" t="s">
        <v>464</v>
      </c>
      <c r="E159" s="311" t="s">
        <v>711</v>
      </c>
      <c r="F159" s="316" t="s">
        <v>638</v>
      </c>
      <c r="G159" s="316" t="s">
        <v>638</v>
      </c>
      <c r="H159" s="311" t="s">
        <v>57</v>
      </c>
      <c r="I159" s="311" t="s">
        <v>639</v>
      </c>
      <c r="J159" s="311"/>
    </row>
    <row r="160" spans="1:10">
      <c r="A160" s="304" t="s">
        <v>459</v>
      </c>
      <c r="B160" s="309" t="s">
        <v>710</v>
      </c>
      <c r="C160" s="310" t="s">
        <v>642</v>
      </c>
      <c r="D160" s="311" t="s">
        <v>464</v>
      </c>
      <c r="E160" s="311" t="s">
        <v>711</v>
      </c>
      <c r="F160" s="316" t="s">
        <v>638</v>
      </c>
      <c r="G160" s="316" t="s">
        <v>638</v>
      </c>
      <c r="H160" s="311" t="s">
        <v>57</v>
      </c>
      <c r="I160" s="311" t="s">
        <v>639</v>
      </c>
      <c r="J160" s="311"/>
    </row>
    <row r="161" spans="1:10">
      <c r="A161" s="330" t="s">
        <v>459</v>
      </c>
      <c r="B161" s="344" t="s">
        <v>713</v>
      </c>
      <c r="C161" s="349" t="s">
        <v>118</v>
      </c>
      <c r="D161" s="333" t="s">
        <v>464</v>
      </c>
      <c r="E161" s="333" t="s">
        <v>711</v>
      </c>
      <c r="F161" s="333" t="s">
        <v>671</v>
      </c>
      <c r="G161" s="333" t="s">
        <v>672</v>
      </c>
      <c r="H161" s="333" t="s">
        <v>57</v>
      </c>
      <c r="I161" s="311" t="s">
        <v>639</v>
      </c>
      <c r="J161" s="311"/>
    </row>
    <row r="162" spans="1:10">
      <c r="A162" s="304" t="s">
        <v>459</v>
      </c>
      <c r="B162" s="313" t="s">
        <v>713</v>
      </c>
      <c r="C162" s="349" t="s">
        <v>129</v>
      </c>
      <c r="D162" s="311" t="s">
        <v>464</v>
      </c>
      <c r="E162" s="311" t="s">
        <v>711</v>
      </c>
      <c r="F162" s="316" t="s">
        <v>638</v>
      </c>
      <c r="G162" s="316" t="s">
        <v>638</v>
      </c>
      <c r="H162" s="311" t="s">
        <v>57</v>
      </c>
      <c r="I162" s="311" t="s">
        <v>639</v>
      </c>
      <c r="J162" s="311"/>
    </row>
    <row r="163" spans="1:10">
      <c r="A163" s="304" t="s">
        <v>459</v>
      </c>
      <c r="B163" s="313" t="s">
        <v>713</v>
      </c>
      <c r="C163" s="349" t="s">
        <v>712</v>
      </c>
      <c r="D163" s="311" t="s">
        <v>464</v>
      </c>
      <c r="E163" s="311" t="s">
        <v>711</v>
      </c>
      <c r="F163" s="316" t="s">
        <v>638</v>
      </c>
      <c r="G163" s="316" t="s">
        <v>638</v>
      </c>
      <c r="H163" s="311" t="s">
        <v>57</v>
      </c>
      <c r="I163" s="311" t="s">
        <v>639</v>
      </c>
      <c r="J163" s="311"/>
    </row>
    <row r="164" spans="1:10">
      <c r="A164" s="304" t="s">
        <v>459</v>
      </c>
      <c r="B164" s="313" t="s">
        <v>713</v>
      </c>
      <c r="C164" s="349" t="s">
        <v>642</v>
      </c>
      <c r="D164" s="311" t="s">
        <v>464</v>
      </c>
      <c r="E164" s="311" t="s">
        <v>711</v>
      </c>
      <c r="F164" s="316" t="s">
        <v>638</v>
      </c>
      <c r="G164" s="316" t="s">
        <v>638</v>
      </c>
      <c r="H164" s="311" t="s">
        <v>57</v>
      </c>
      <c r="I164" s="311" t="s">
        <v>639</v>
      </c>
      <c r="J164" s="311"/>
    </row>
    <row r="165" spans="1:10">
      <c r="A165" s="304" t="s">
        <v>459</v>
      </c>
      <c r="B165" s="309" t="s">
        <v>714</v>
      </c>
      <c r="C165" s="310" t="s">
        <v>118</v>
      </c>
      <c r="D165" s="333" t="s">
        <v>464</v>
      </c>
      <c r="E165" s="333" t="s">
        <v>711</v>
      </c>
      <c r="F165" s="333" t="s">
        <v>671</v>
      </c>
      <c r="G165" s="333" t="s">
        <v>672</v>
      </c>
      <c r="H165" s="348" t="s">
        <v>704</v>
      </c>
      <c r="I165" s="348" t="s">
        <v>704</v>
      </c>
      <c r="J165" s="311"/>
    </row>
    <row r="166" spans="1:10">
      <c r="A166" s="304" t="s">
        <v>459</v>
      </c>
      <c r="B166" s="309" t="s">
        <v>714</v>
      </c>
      <c r="C166" s="310" t="s">
        <v>129</v>
      </c>
      <c r="D166" s="311" t="s">
        <v>464</v>
      </c>
      <c r="E166" s="311" t="s">
        <v>711</v>
      </c>
      <c r="F166" s="316" t="s">
        <v>638</v>
      </c>
      <c r="G166" s="316" t="s">
        <v>638</v>
      </c>
      <c r="H166" s="321" t="s">
        <v>57</v>
      </c>
      <c r="I166" s="321" t="s">
        <v>639</v>
      </c>
      <c r="J166" s="311"/>
    </row>
    <row r="167" spans="1:10">
      <c r="A167" s="304" t="s">
        <v>459</v>
      </c>
      <c r="B167" s="309" t="s">
        <v>714</v>
      </c>
      <c r="C167" s="310" t="s">
        <v>712</v>
      </c>
      <c r="D167" s="311" t="s">
        <v>464</v>
      </c>
      <c r="E167" s="311" t="s">
        <v>711</v>
      </c>
      <c r="F167" s="316" t="s">
        <v>638</v>
      </c>
      <c r="G167" s="316" t="s">
        <v>638</v>
      </c>
      <c r="H167" s="321" t="s">
        <v>57</v>
      </c>
      <c r="I167" s="321" t="s">
        <v>639</v>
      </c>
      <c r="J167" s="311"/>
    </row>
    <row r="168" spans="1:10">
      <c r="A168" s="304" t="s">
        <v>459</v>
      </c>
      <c r="B168" s="309" t="s">
        <v>714</v>
      </c>
      <c r="C168" s="310" t="s">
        <v>642</v>
      </c>
      <c r="D168" s="311" t="s">
        <v>464</v>
      </c>
      <c r="E168" s="311" t="s">
        <v>711</v>
      </c>
      <c r="F168" s="316" t="s">
        <v>638</v>
      </c>
      <c r="G168" s="316" t="s">
        <v>638</v>
      </c>
      <c r="H168" s="321" t="s">
        <v>57</v>
      </c>
      <c r="I168" s="321" t="s">
        <v>639</v>
      </c>
      <c r="J168" s="311"/>
    </row>
    <row r="169" spans="1:10">
      <c r="A169" s="304" t="s">
        <v>459</v>
      </c>
      <c r="B169" s="313" t="s">
        <v>715</v>
      </c>
      <c r="C169" s="349" t="s">
        <v>118</v>
      </c>
      <c r="D169" s="333" t="s">
        <v>464</v>
      </c>
      <c r="E169" s="333" t="s">
        <v>711</v>
      </c>
      <c r="F169" s="333" t="s">
        <v>671</v>
      </c>
      <c r="G169" s="333" t="s">
        <v>672</v>
      </c>
      <c r="H169" s="321" t="s">
        <v>57</v>
      </c>
      <c r="I169" s="321" t="s">
        <v>639</v>
      </c>
      <c r="J169" s="311"/>
    </row>
    <row r="170" spans="1:10">
      <c r="A170" s="304" t="s">
        <v>459</v>
      </c>
      <c r="B170" s="313" t="s">
        <v>715</v>
      </c>
      <c r="C170" s="349" t="s">
        <v>129</v>
      </c>
      <c r="D170" s="311" t="s">
        <v>464</v>
      </c>
      <c r="E170" s="311" t="s">
        <v>711</v>
      </c>
      <c r="F170" s="316" t="s">
        <v>638</v>
      </c>
      <c r="G170" s="316" t="s">
        <v>638</v>
      </c>
      <c r="H170" s="321" t="s">
        <v>57</v>
      </c>
      <c r="I170" s="321" t="s">
        <v>639</v>
      </c>
      <c r="J170" s="311"/>
    </row>
    <row r="171" spans="1:10">
      <c r="A171" s="304" t="s">
        <v>459</v>
      </c>
      <c r="B171" s="313" t="s">
        <v>715</v>
      </c>
      <c r="C171" s="349" t="s">
        <v>712</v>
      </c>
      <c r="D171" s="311" t="s">
        <v>464</v>
      </c>
      <c r="E171" s="311" t="s">
        <v>711</v>
      </c>
      <c r="F171" s="316" t="s">
        <v>638</v>
      </c>
      <c r="G171" s="316" t="s">
        <v>638</v>
      </c>
      <c r="H171" s="321" t="s">
        <v>57</v>
      </c>
      <c r="I171" s="321" t="s">
        <v>639</v>
      </c>
      <c r="J171" s="311"/>
    </row>
    <row r="172" spans="1:10">
      <c r="A172" s="304" t="s">
        <v>459</v>
      </c>
      <c r="B172" s="313" t="s">
        <v>715</v>
      </c>
      <c r="C172" s="349" t="s">
        <v>642</v>
      </c>
      <c r="D172" s="311" t="s">
        <v>464</v>
      </c>
      <c r="E172" s="311" t="s">
        <v>711</v>
      </c>
      <c r="F172" s="316" t="s">
        <v>638</v>
      </c>
      <c r="G172" s="316" t="s">
        <v>638</v>
      </c>
      <c r="H172" s="321" t="s">
        <v>57</v>
      </c>
      <c r="I172" s="321" t="s">
        <v>639</v>
      </c>
      <c r="J172" s="311"/>
    </row>
    <row r="173" spans="1:10">
      <c r="A173" s="304" t="s">
        <v>459</v>
      </c>
      <c r="B173" s="309" t="s">
        <v>716</v>
      </c>
      <c r="C173" s="310" t="s">
        <v>118</v>
      </c>
      <c r="D173" s="333" t="s">
        <v>464</v>
      </c>
      <c r="E173" s="333" t="s">
        <v>711</v>
      </c>
      <c r="F173" s="333" t="s">
        <v>671</v>
      </c>
      <c r="G173" s="333" t="s">
        <v>672</v>
      </c>
      <c r="H173" s="321" t="s">
        <v>57</v>
      </c>
      <c r="I173" s="321" t="s">
        <v>639</v>
      </c>
      <c r="J173" s="311"/>
    </row>
    <row r="174" spans="1:10">
      <c r="A174" s="304" t="s">
        <v>459</v>
      </c>
      <c r="B174" s="309" t="s">
        <v>716</v>
      </c>
      <c r="C174" s="310" t="s">
        <v>129</v>
      </c>
      <c r="D174" s="311" t="s">
        <v>464</v>
      </c>
      <c r="E174" s="311" t="s">
        <v>711</v>
      </c>
      <c r="F174" s="316" t="s">
        <v>638</v>
      </c>
      <c r="G174" s="316" t="s">
        <v>638</v>
      </c>
      <c r="H174" s="321" t="s">
        <v>57</v>
      </c>
      <c r="I174" s="321" t="s">
        <v>639</v>
      </c>
      <c r="J174" s="311"/>
    </row>
    <row r="175" spans="1:10">
      <c r="A175" s="304" t="s">
        <v>459</v>
      </c>
      <c r="B175" s="309" t="s">
        <v>716</v>
      </c>
      <c r="C175" s="310" t="s">
        <v>712</v>
      </c>
      <c r="D175" s="311" t="s">
        <v>464</v>
      </c>
      <c r="E175" s="311" t="s">
        <v>711</v>
      </c>
      <c r="F175" s="316" t="s">
        <v>638</v>
      </c>
      <c r="G175" s="316" t="s">
        <v>638</v>
      </c>
      <c r="H175" s="321" t="s">
        <v>57</v>
      </c>
      <c r="I175" s="321" t="s">
        <v>639</v>
      </c>
      <c r="J175" s="311"/>
    </row>
    <row r="176" spans="1:10">
      <c r="A176" s="304" t="s">
        <v>459</v>
      </c>
      <c r="B176" s="309" t="s">
        <v>716</v>
      </c>
      <c r="C176" s="310" t="s">
        <v>642</v>
      </c>
      <c r="D176" s="311" t="s">
        <v>464</v>
      </c>
      <c r="E176" s="311" t="s">
        <v>711</v>
      </c>
      <c r="F176" s="316" t="s">
        <v>638</v>
      </c>
      <c r="G176" s="316" t="s">
        <v>638</v>
      </c>
      <c r="H176" s="321" t="s">
        <v>57</v>
      </c>
      <c r="I176" s="321" t="s">
        <v>639</v>
      </c>
      <c r="J176" s="311"/>
    </row>
    <row r="177" spans="1:10">
      <c r="A177" s="304" t="s">
        <v>459</v>
      </c>
      <c r="B177" s="313" t="s">
        <v>717</v>
      </c>
      <c r="C177" s="349" t="s">
        <v>118</v>
      </c>
      <c r="D177" s="333" t="s">
        <v>464</v>
      </c>
      <c r="E177" s="333" t="s">
        <v>711</v>
      </c>
      <c r="F177" s="333" t="s">
        <v>671</v>
      </c>
      <c r="G177" s="333" t="s">
        <v>672</v>
      </c>
      <c r="H177" s="321" t="s">
        <v>57</v>
      </c>
      <c r="I177" s="321" t="s">
        <v>639</v>
      </c>
      <c r="J177" s="311"/>
    </row>
    <row r="178" spans="1:10">
      <c r="A178" s="304" t="s">
        <v>459</v>
      </c>
      <c r="B178" s="313" t="s">
        <v>717</v>
      </c>
      <c r="C178" s="349" t="s">
        <v>129</v>
      </c>
      <c r="D178" s="311" t="s">
        <v>464</v>
      </c>
      <c r="E178" s="311" t="s">
        <v>711</v>
      </c>
      <c r="F178" s="316" t="s">
        <v>638</v>
      </c>
      <c r="G178" s="316" t="s">
        <v>638</v>
      </c>
      <c r="H178" s="321" t="s">
        <v>57</v>
      </c>
      <c r="I178" s="321" t="s">
        <v>639</v>
      </c>
      <c r="J178" s="311"/>
    </row>
    <row r="179" spans="1:10">
      <c r="A179" s="304" t="s">
        <v>459</v>
      </c>
      <c r="B179" s="313" t="s">
        <v>717</v>
      </c>
      <c r="C179" s="349" t="s">
        <v>712</v>
      </c>
      <c r="D179" s="311" t="s">
        <v>464</v>
      </c>
      <c r="E179" s="311" t="s">
        <v>711</v>
      </c>
      <c r="F179" s="316" t="s">
        <v>638</v>
      </c>
      <c r="G179" s="316" t="s">
        <v>638</v>
      </c>
      <c r="H179" s="321" t="s">
        <v>57</v>
      </c>
      <c r="I179" s="321" t="s">
        <v>639</v>
      </c>
      <c r="J179" s="311"/>
    </row>
    <row r="180" spans="1:10">
      <c r="A180" s="304" t="s">
        <v>459</v>
      </c>
      <c r="B180" s="313" t="s">
        <v>717</v>
      </c>
      <c r="C180" s="349" t="s">
        <v>642</v>
      </c>
      <c r="D180" s="311" t="s">
        <v>464</v>
      </c>
      <c r="E180" s="311" t="s">
        <v>711</v>
      </c>
      <c r="F180" s="316" t="s">
        <v>638</v>
      </c>
      <c r="G180" s="316" t="s">
        <v>638</v>
      </c>
      <c r="H180" s="321" t="s">
        <v>57</v>
      </c>
      <c r="I180" s="321" t="s">
        <v>639</v>
      </c>
      <c r="J180" s="311"/>
    </row>
    <row r="181" spans="1:10">
      <c r="A181" s="304" t="s">
        <v>459</v>
      </c>
      <c r="B181" s="309" t="s">
        <v>718</v>
      </c>
      <c r="C181" s="310" t="s">
        <v>118</v>
      </c>
      <c r="D181" s="333" t="s">
        <v>464</v>
      </c>
      <c r="E181" s="333" t="s">
        <v>711</v>
      </c>
      <c r="F181" s="333" t="s">
        <v>671</v>
      </c>
      <c r="G181" s="333" t="s">
        <v>672</v>
      </c>
      <c r="H181" s="321" t="s">
        <v>57</v>
      </c>
      <c r="I181" s="321" t="s">
        <v>639</v>
      </c>
      <c r="J181" s="311"/>
    </row>
    <row r="182" spans="1:10">
      <c r="A182" s="304" t="s">
        <v>459</v>
      </c>
      <c r="B182" s="309" t="s">
        <v>718</v>
      </c>
      <c r="C182" s="310" t="s">
        <v>129</v>
      </c>
      <c r="D182" s="311" t="s">
        <v>464</v>
      </c>
      <c r="E182" s="311" t="s">
        <v>711</v>
      </c>
      <c r="F182" s="316" t="s">
        <v>638</v>
      </c>
      <c r="G182" s="316" t="s">
        <v>638</v>
      </c>
      <c r="H182" s="321" t="s">
        <v>57</v>
      </c>
      <c r="I182" s="321" t="s">
        <v>639</v>
      </c>
      <c r="J182" s="311"/>
    </row>
    <row r="183" spans="1:10">
      <c r="A183" s="304" t="s">
        <v>459</v>
      </c>
      <c r="B183" s="309" t="s">
        <v>718</v>
      </c>
      <c r="C183" s="310" t="s">
        <v>712</v>
      </c>
      <c r="D183" s="311" t="s">
        <v>464</v>
      </c>
      <c r="E183" s="311" t="s">
        <v>711</v>
      </c>
      <c r="F183" s="316" t="s">
        <v>638</v>
      </c>
      <c r="G183" s="316" t="s">
        <v>638</v>
      </c>
      <c r="H183" s="321" t="s">
        <v>57</v>
      </c>
      <c r="I183" s="321" t="s">
        <v>639</v>
      </c>
      <c r="J183" s="311"/>
    </row>
    <row r="184" spans="1:10">
      <c r="A184" s="304" t="s">
        <v>459</v>
      </c>
      <c r="B184" s="309" t="s">
        <v>718</v>
      </c>
      <c r="C184" s="310" t="s">
        <v>642</v>
      </c>
      <c r="D184" s="311" t="s">
        <v>464</v>
      </c>
      <c r="E184" s="311" t="s">
        <v>711</v>
      </c>
      <c r="F184" s="316" t="s">
        <v>638</v>
      </c>
      <c r="G184" s="316" t="s">
        <v>638</v>
      </c>
      <c r="H184" s="321" t="s">
        <v>57</v>
      </c>
      <c r="I184" s="321" t="s">
        <v>639</v>
      </c>
      <c r="J184" s="311"/>
    </row>
    <row r="185" spans="1:10">
      <c r="A185" s="304" t="s">
        <v>459</v>
      </c>
      <c r="B185" s="313" t="s">
        <v>719</v>
      </c>
      <c r="C185" s="349" t="s">
        <v>118</v>
      </c>
      <c r="D185" s="333" t="s">
        <v>464</v>
      </c>
      <c r="E185" s="333" t="s">
        <v>711</v>
      </c>
      <c r="F185" s="333" t="s">
        <v>671</v>
      </c>
      <c r="G185" s="333" t="s">
        <v>672</v>
      </c>
      <c r="H185" s="321" t="s">
        <v>57</v>
      </c>
      <c r="I185" s="321" t="s">
        <v>639</v>
      </c>
      <c r="J185" s="311"/>
    </row>
    <row r="186" spans="1:10">
      <c r="A186" s="304" t="s">
        <v>459</v>
      </c>
      <c r="B186" s="313" t="s">
        <v>719</v>
      </c>
      <c r="C186" s="349" t="s">
        <v>129</v>
      </c>
      <c r="D186" s="311" t="s">
        <v>464</v>
      </c>
      <c r="E186" s="311" t="s">
        <v>711</v>
      </c>
      <c r="F186" s="316" t="s">
        <v>638</v>
      </c>
      <c r="G186" s="316" t="s">
        <v>638</v>
      </c>
      <c r="H186" s="321" t="s">
        <v>57</v>
      </c>
      <c r="I186" s="321" t="s">
        <v>639</v>
      </c>
      <c r="J186" s="311"/>
    </row>
    <row r="187" spans="1:10">
      <c r="A187" s="304" t="s">
        <v>459</v>
      </c>
      <c r="B187" s="313" t="s">
        <v>719</v>
      </c>
      <c r="C187" s="349" t="s">
        <v>712</v>
      </c>
      <c r="D187" s="311" t="s">
        <v>464</v>
      </c>
      <c r="E187" s="311" t="s">
        <v>711</v>
      </c>
      <c r="F187" s="316" t="s">
        <v>638</v>
      </c>
      <c r="G187" s="316" t="s">
        <v>638</v>
      </c>
      <c r="H187" s="321" t="s">
        <v>57</v>
      </c>
      <c r="I187" s="321" t="s">
        <v>639</v>
      </c>
      <c r="J187" s="311"/>
    </row>
    <row r="188" spans="1:10">
      <c r="A188" s="304" t="s">
        <v>459</v>
      </c>
      <c r="B188" s="313" t="s">
        <v>719</v>
      </c>
      <c r="C188" s="349" t="s">
        <v>642</v>
      </c>
      <c r="D188" s="311" t="s">
        <v>464</v>
      </c>
      <c r="E188" s="311" t="s">
        <v>711</v>
      </c>
      <c r="F188" s="316" t="s">
        <v>638</v>
      </c>
      <c r="G188" s="316" t="s">
        <v>638</v>
      </c>
      <c r="H188" s="321" t="s">
        <v>57</v>
      </c>
      <c r="I188" s="321" t="s">
        <v>639</v>
      </c>
      <c r="J188" s="311"/>
    </row>
    <row r="189" spans="1:10">
      <c r="A189" s="304" t="s">
        <v>459</v>
      </c>
      <c r="B189" s="309" t="s">
        <v>720</v>
      </c>
      <c r="C189" s="310" t="s">
        <v>118</v>
      </c>
      <c r="D189" s="333" t="s">
        <v>464</v>
      </c>
      <c r="E189" s="333" t="s">
        <v>711</v>
      </c>
      <c r="F189" s="333" t="s">
        <v>671</v>
      </c>
      <c r="G189" s="333" t="s">
        <v>672</v>
      </c>
      <c r="H189" s="333" t="s">
        <v>57</v>
      </c>
      <c r="I189" s="311" t="s">
        <v>639</v>
      </c>
      <c r="J189" s="311"/>
    </row>
    <row r="190" spans="1:10">
      <c r="A190" s="304" t="s">
        <v>459</v>
      </c>
      <c r="B190" s="309" t="s">
        <v>720</v>
      </c>
      <c r="C190" s="310" t="s">
        <v>129</v>
      </c>
      <c r="D190" s="311" t="s">
        <v>464</v>
      </c>
      <c r="E190" s="311" t="s">
        <v>711</v>
      </c>
      <c r="F190" s="316" t="s">
        <v>638</v>
      </c>
      <c r="G190" s="316" t="s">
        <v>638</v>
      </c>
      <c r="H190" s="311" t="s">
        <v>57</v>
      </c>
      <c r="I190" s="311" t="s">
        <v>639</v>
      </c>
      <c r="J190" s="311"/>
    </row>
    <row r="191" spans="1:10">
      <c r="A191" s="304" t="s">
        <v>459</v>
      </c>
      <c r="B191" s="309" t="s">
        <v>720</v>
      </c>
      <c r="C191" s="310" t="s">
        <v>712</v>
      </c>
      <c r="D191" s="311" t="s">
        <v>464</v>
      </c>
      <c r="E191" s="311" t="s">
        <v>711</v>
      </c>
      <c r="F191" s="316" t="s">
        <v>638</v>
      </c>
      <c r="G191" s="316" t="s">
        <v>638</v>
      </c>
      <c r="H191" s="311" t="s">
        <v>57</v>
      </c>
      <c r="I191" s="311" t="s">
        <v>639</v>
      </c>
      <c r="J191" s="311"/>
    </row>
    <row r="192" spans="1:10">
      <c r="A192" s="304" t="s">
        <v>459</v>
      </c>
      <c r="B192" s="309" t="s">
        <v>720</v>
      </c>
      <c r="C192" s="310" t="s">
        <v>642</v>
      </c>
      <c r="D192" s="311" t="s">
        <v>464</v>
      </c>
      <c r="E192" s="311" t="s">
        <v>711</v>
      </c>
      <c r="F192" s="316" t="s">
        <v>638</v>
      </c>
      <c r="G192" s="316" t="s">
        <v>638</v>
      </c>
      <c r="H192" s="311" t="s">
        <v>57</v>
      </c>
      <c r="I192" s="311" t="s">
        <v>639</v>
      </c>
      <c r="J192" s="311"/>
    </row>
    <row r="193" spans="1:10">
      <c r="A193" s="304" t="s">
        <v>459</v>
      </c>
      <c r="B193" s="313" t="s">
        <v>721</v>
      </c>
      <c r="C193" s="349" t="s">
        <v>118</v>
      </c>
      <c r="D193" s="333" t="s">
        <v>464</v>
      </c>
      <c r="E193" s="333" t="s">
        <v>711</v>
      </c>
      <c r="F193" s="333" t="s">
        <v>671</v>
      </c>
      <c r="G193" s="333" t="s">
        <v>672</v>
      </c>
      <c r="H193" s="333" t="s">
        <v>57</v>
      </c>
      <c r="I193" s="311" t="s">
        <v>639</v>
      </c>
      <c r="J193" s="311"/>
    </row>
    <row r="194" spans="1:10">
      <c r="A194" s="304" t="s">
        <v>459</v>
      </c>
      <c r="B194" s="313" t="s">
        <v>721</v>
      </c>
      <c r="C194" s="349" t="s">
        <v>129</v>
      </c>
      <c r="D194" s="311" t="s">
        <v>464</v>
      </c>
      <c r="E194" s="311" t="s">
        <v>711</v>
      </c>
      <c r="F194" s="316" t="s">
        <v>638</v>
      </c>
      <c r="G194" s="316" t="s">
        <v>638</v>
      </c>
      <c r="H194" s="311" t="s">
        <v>57</v>
      </c>
      <c r="I194" s="311" t="s">
        <v>639</v>
      </c>
      <c r="J194" s="311"/>
    </row>
    <row r="195" spans="1:10">
      <c r="A195" s="304" t="s">
        <v>459</v>
      </c>
      <c r="B195" s="313" t="s">
        <v>721</v>
      </c>
      <c r="C195" s="349" t="s">
        <v>712</v>
      </c>
      <c r="D195" s="311" t="s">
        <v>464</v>
      </c>
      <c r="E195" s="311" t="s">
        <v>711</v>
      </c>
      <c r="F195" s="316" t="s">
        <v>638</v>
      </c>
      <c r="G195" s="316" t="s">
        <v>638</v>
      </c>
      <c r="H195" s="311" t="s">
        <v>57</v>
      </c>
      <c r="I195" s="311" t="s">
        <v>639</v>
      </c>
      <c r="J195" s="311"/>
    </row>
    <row r="196" spans="1:10">
      <c r="A196" s="304" t="s">
        <v>459</v>
      </c>
      <c r="B196" s="313" t="s">
        <v>721</v>
      </c>
      <c r="C196" s="349" t="s">
        <v>642</v>
      </c>
      <c r="D196" s="311" t="s">
        <v>464</v>
      </c>
      <c r="E196" s="311" t="s">
        <v>711</v>
      </c>
      <c r="F196" s="316" t="s">
        <v>638</v>
      </c>
      <c r="G196" s="316" t="s">
        <v>638</v>
      </c>
      <c r="H196" s="311" t="s">
        <v>57</v>
      </c>
      <c r="I196" s="311" t="s">
        <v>639</v>
      </c>
      <c r="J196" s="311"/>
    </row>
    <row r="197" spans="1:10">
      <c r="A197" s="304" t="s">
        <v>459</v>
      </c>
      <c r="B197" s="309" t="s">
        <v>722</v>
      </c>
      <c r="C197" s="310" t="s">
        <v>118</v>
      </c>
      <c r="D197" s="333" t="s">
        <v>464</v>
      </c>
      <c r="E197" s="333" t="s">
        <v>711</v>
      </c>
      <c r="F197" s="333" t="s">
        <v>671</v>
      </c>
      <c r="G197" s="333" t="s">
        <v>672</v>
      </c>
      <c r="H197" s="333" t="s">
        <v>57</v>
      </c>
      <c r="I197" s="311" t="s">
        <v>639</v>
      </c>
      <c r="J197" s="311"/>
    </row>
    <row r="198" spans="1:10">
      <c r="A198" s="304" t="s">
        <v>459</v>
      </c>
      <c r="B198" s="309" t="s">
        <v>722</v>
      </c>
      <c r="C198" s="310" t="s">
        <v>129</v>
      </c>
      <c r="D198" s="311" t="s">
        <v>464</v>
      </c>
      <c r="E198" s="311" t="s">
        <v>711</v>
      </c>
      <c r="F198" s="316" t="s">
        <v>638</v>
      </c>
      <c r="G198" s="316" t="s">
        <v>638</v>
      </c>
      <c r="H198" s="311" t="s">
        <v>57</v>
      </c>
      <c r="I198" s="311" t="s">
        <v>639</v>
      </c>
      <c r="J198" s="311"/>
    </row>
    <row r="199" spans="1:10">
      <c r="A199" s="304" t="s">
        <v>459</v>
      </c>
      <c r="B199" s="309" t="s">
        <v>722</v>
      </c>
      <c r="C199" s="310" t="s">
        <v>712</v>
      </c>
      <c r="D199" s="311" t="s">
        <v>464</v>
      </c>
      <c r="E199" s="311" t="s">
        <v>711</v>
      </c>
      <c r="F199" s="316" t="s">
        <v>638</v>
      </c>
      <c r="G199" s="316" t="s">
        <v>638</v>
      </c>
      <c r="H199" s="311" t="s">
        <v>57</v>
      </c>
      <c r="I199" s="311" t="s">
        <v>639</v>
      </c>
      <c r="J199" s="311"/>
    </row>
    <row r="200" spans="1:10">
      <c r="A200" s="304" t="s">
        <v>459</v>
      </c>
      <c r="B200" s="309" t="s">
        <v>722</v>
      </c>
      <c r="C200" s="310" t="s">
        <v>642</v>
      </c>
      <c r="D200" s="311" t="s">
        <v>464</v>
      </c>
      <c r="E200" s="311" t="s">
        <v>711</v>
      </c>
      <c r="F200" s="316" t="s">
        <v>638</v>
      </c>
      <c r="G200" s="316" t="s">
        <v>638</v>
      </c>
      <c r="H200" s="311" t="s">
        <v>57</v>
      </c>
      <c r="I200" s="311" t="s">
        <v>639</v>
      </c>
      <c r="J200" s="311"/>
    </row>
    <row r="201" spans="1:10">
      <c r="A201" s="304" t="s">
        <v>459</v>
      </c>
      <c r="B201" s="313" t="s">
        <v>723</v>
      </c>
      <c r="C201" s="349" t="s">
        <v>118</v>
      </c>
      <c r="D201" s="333" t="s">
        <v>464</v>
      </c>
      <c r="E201" s="333" t="s">
        <v>711</v>
      </c>
      <c r="F201" s="333" t="s">
        <v>671</v>
      </c>
      <c r="G201" s="333" t="s">
        <v>672</v>
      </c>
      <c r="H201" s="333" t="s">
        <v>57</v>
      </c>
      <c r="I201" s="311" t="s">
        <v>639</v>
      </c>
      <c r="J201" s="311"/>
    </row>
    <row r="202" spans="1:10">
      <c r="A202" s="304" t="s">
        <v>459</v>
      </c>
      <c r="B202" s="313" t="s">
        <v>723</v>
      </c>
      <c r="C202" s="349" t="s">
        <v>129</v>
      </c>
      <c r="D202" s="311" t="s">
        <v>464</v>
      </c>
      <c r="E202" s="311" t="s">
        <v>711</v>
      </c>
      <c r="F202" s="316" t="s">
        <v>638</v>
      </c>
      <c r="G202" s="316" t="s">
        <v>638</v>
      </c>
      <c r="H202" s="311" t="s">
        <v>57</v>
      </c>
      <c r="I202" s="311" t="s">
        <v>639</v>
      </c>
      <c r="J202" s="311"/>
    </row>
    <row r="203" spans="1:10">
      <c r="A203" s="304" t="s">
        <v>459</v>
      </c>
      <c r="B203" s="313" t="s">
        <v>723</v>
      </c>
      <c r="C203" s="349" t="s">
        <v>712</v>
      </c>
      <c r="D203" s="311" t="s">
        <v>464</v>
      </c>
      <c r="E203" s="311" t="s">
        <v>711</v>
      </c>
      <c r="F203" s="316" t="s">
        <v>638</v>
      </c>
      <c r="G203" s="316" t="s">
        <v>638</v>
      </c>
      <c r="H203" s="311" t="s">
        <v>57</v>
      </c>
      <c r="I203" s="311" t="s">
        <v>639</v>
      </c>
      <c r="J203" s="311"/>
    </row>
    <row r="204" spans="1:10">
      <c r="A204" s="304" t="s">
        <v>459</v>
      </c>
      <c r="B204" s="313" t="s">
        <v>723</v>
      </c>
      <c r="C204" s="349" t="s">
        <v>642</v>
      </c>
      <c r="D204" s="311" t="s">
        <v>464</v>
      </c>
      <c r="E204" s="311" t="s">
        <v>711</v>
      </c>
      <c r="F204" s="316" t="s">
        <v>638</v>
      </c>
      <c r="G204" s="316" t="s">
        <v>638</v>
      </c>
      <c r="H204" s="311" t="s">
        <v>57</v>
      </c>
      <c r="I204" s="311" t="s">
        <v>639</v>
      </c>
      <c r="J204" s="311"/>
    </row>
    <row r="205" spans="1:10">
      <c r="A205" s="304" t="s">
        <v>459</v>
      </c>
      <c r="B205" s="309" t="s">
        <v>724</v>
      </c>
      <c r="C205" s="310" t="s">
        <v>118</v>
      </c>
      <c r="D205" s="333" t="s">
        <v>464</v>
      </c>
      <c r="E205" s="333" t="s">
        <v>711</v>
      </c>
      <c r="F205" s="333" t="s">
        <v>671</v>
      </c>
      <c r="G205" s="333" t="s">
        <v>672</v>
      </c>
      <c r="H205" s="333" t="s">
        <v>57</v>
      </c>
      <c r="I205" s="311" t="s">
        <v>639</v>
      </c>
      <c r="J205" s="311"/>
    </row>
    <row r="206" spans="1:10">
      <c r="A206" s="304" t="s">
        <v>459</v>
      </c>
      <c r="B206" s="309" t="s">
        <v>724</v>
      </c>
      <c r="C206" s="310" t="s">
        <v>129</v>
      </c>
      <c r="D206" s="311" t="s">
        <v>464</v>
      </c>
      <c r="E206" s="311" t="s">
        <v>711</v>
      </c>
      <c r="F206" s="316" t="s">
        <v>638</v>
      </c>
      <c r="G206" s="316" t="s">
        <v>638</v>
      </c>
      <c r="H206" s="311" t="s">
        <v>57</v>
      </c>
      <c r="I206" s="311" t="s">
        <v>639</v>
      </c>
      <c r="J206" s="311"/>
    </row>
    <row r="207" spans="1:10">
      <c r="A207" s="304" t="s">
        <v>459</v>
      </c>
      <c r="B207" s="309" t="s">
        <v>724</v>
      </c>
      <c r="C207" s="310" t="s">
        <v>712</v>
      </c>
      <c r="D207" s="311" t="s">
        <v>464</v>
      </c>
      <c r="E207" s="311" t="s">
        <v>711</v>
      </c>
      <c r="F207" s="316" t="s">
        <v>638</v>
      </c>
      <c r="G207" s="316" t="s">
        <v>638</v>
      </c>
      <c r="H207" s="311" t="s">
        <v>57</v>
      </c>
      <c r="I207" s="311" t="s">
        <v>639</v>
      </c>
      <c r="J207" s="311"/>
    </row>
    <row r="208" spans="1:10">
      <c r="A208" s="304" t="s">
        <v>459</v>
      </c>
      <c r="B208" s="309" t="s">
        <v>724</v>
      </c>
      <c r="C208" s="310" t="s">
        <v>642</v>
      </c>
      <c r="D208" s="311" t="s">
        <v>464</v>
      </c>
      <c r="E208" s="311" t="s">
        <v>711</v>
      </c>
      <c r="F208" s="316" t="s">
        <v>638</v>
      </c>
      <c r="G208" s="316" t="s">
        <v>638</v>
      </c>
      <c r="H208" s="311" t="s">
        <v>57</v>
      </c>
      <c r="I208" s="311" t="s">
        <v>639</v>
      </c>
      <c r="J208" s="311"/>
    </row>
    <row r="209" spans="1:10">
      <c r="A209" s="304" t="s">
        <v>459</v>
      </c>
      <c r="B209" s="313" t="s">
        <v>725</v>
      </c>
      <c r="C209" s="349" t="s">
        <v>118</v>
      </c>
      <c r="D209" s="333" t="s">
        <v>464</v>
      </c>
      <c r="E209" s="333" t="s">
        <v>711</v>
      </c>
      <c r="F209" s="333" t="s">
        <v>671</v>
      </c>
      <c r="G209" s="333" t="s">
        <v>672</v>
      </c>
      <c r="H209" s="333" t="s">
        <v>57</v>
      </c>
      <c r="I209" s="311" t="s">
        <v>639</v>
      </c>
      <c r="J209" s="311"/>
    </row>
    <row r="210" spans="1:10">
      <c r="A210" s="304" t="s">
        <v>459</v>
      </c>
      <c r="B210" s="313" t="s">
        <v>725</v>
      </c>
      <c r="C210" s="349" t="s">
        <v>129</v>
      </c>
      <c r="D210" s="311" t="s">
        <v>464</v>
      </c>
      <c r="E210" s="311" t="s">
        <v>711</v>
      </c>
      <c r="F210" s="316" t="s">
        <v>638</v>
      </c>
      <c r="G210" s="316" t="s">
        <v>638</v>
      </c>
      <c r="H210" s="311" t="s">
        <v>57</v>
      </c>
      <c r="I210" s="311" t="s">
        <v>639</v>
      </c>
      <c r="J210" s="311"/>
    </row>
    <row r="211" spans="1:10">
      <c r="A211" s="304" t="s">
        <v>459</v>
      </c>
      <c r="B211" s="313" t="s">
        <v>725</v>
      </c>
      <c r="C211" s="349" t="s">
        <v>712</v>
      </c>
      <c r="D211" s="311" t="s">
        <v>464</v>
      </c>
      <c r="E211" s="311" t="s">
        <v>711</v>
      </c>
      <c r="F211" s="316" t="s">
        <v>638</v>
      </c>
      <c r="G211" s="316" t="s">
        <v>638</v>
      </c>
      <c r="H211" s="311" t="s">
        <v>57</v>
      </c>
      <c r="I211" s="311" t="s">
        <v>639</v>
      </c>
      <c r="J211" s="311"/>
    </row>
    <row r="212" spans="1:10">
      <c r="A212" s="304" t="s">
        <v>459</v>
      </c>
      <c r="B212" s="313" t="s">
        <v>725</v>
      </c>
      <c r="C212" s="349" t="s">
        <v>642</v>
      </c>
      <c r="D212" s="311" t="s">
        <v>464</v>
      </c>
      <c r="E212" s="311" t="s">
        <v>711</v>
      </c>
      <c r="F212" s="316" t="s">
        <v>638</v>
      </c>
      <c r="G212" s="316" t="s">
        <v>638</v>
      </c>
      <c r="H212" s="311" t="s">
        <v>57</v>
      </c>
      <c r="I212" s="311" t="s">
        <v>639</v>
      </c>
      <c r="J212" s="311"/>
    </row>
    <row r="213" spans="1:10">
      <c r="A213" s="304" t="s">
        <v>459</v>
      </c>
      <c r="B213" s="309" t="s">
        <v>726</v>
      </c>
      <c r="C213" s="310" t="s">
        <v>118</v>
      </c>
      <c r="D213" s="333" t="s">
        <v>464</v>
      </c>
      <c r="E213" s="333" t="s">
        <v>711</v>
      </c>
      <c r="F213" s="333" t="s">
        <v>671</v>
      </c>
      <c r="G213" s="333" t="s">
        <v>672</v>
      </c>
      <c r="H213" s="333" t="s">
        <v>57</v>
      </c>
      <c r="I213" s="311" t="s">
        <v>639</v>
      </c>
      <c r="J213" s="311"/>
    </row>
    <row r="214" spans="1:10">
      <c r="A214" s="304" t="s">
        <v>459</v>
      </c>
      <c r="B214" s="309" t="s">
        <v>726</v>
      </c>
      <c r="C214" s="310" t="s">
        <v>129</v>
      </c>
      <c r="D214" s="311" t="s">
        <v>464</v>
      </c>
      <c r="E214" s="311" t="s">
        <v>711</v>
      </c>
      <c r="F214" s="316" t="s">
        <v>638</v>
      </c>
      <c r="G214" s="316" t="s">
        <v>638</v>
      </c>
      <c r="H214" s="311" t="s">
        <v>57</v>
      </c>
      <c r="I214" s="311" t="s">
        <v>639</v>
      </c>
      <c r="J214" s="311"/>
    </row>
    <row r="215" spans="1:10">
      <c r="A215" s="304" t="s">
        <v>459</v>
      </c>
      <c r="B215" s="309" t="s">
        <v>726</v>
      </c>
      <c r="C215" s="310" t="s">
        <v>712</v>
      </c>
      <c r="D215" s="311" t="s">
        <v>464</v>
      </c>
      <c r="E215" s="311" t="s">
        <v>711</v>
      </c>
      <c r="F215" s="316" t="s">
        <v>638</v>
      </c>
      <c r="G215" s="316" t="s">
        <v>638</v>
      </c>
      <c r="H215" s="311" t="s">
        <v>57</v>
      </c>
      <c r="I215" s="311" t="s">
        <v>639</v>
      </c>
      <c r="J215" s="311"/>
    </row>
    <row r="216" spans="1:10">
      <c r="A216" s="304" t="s">
        <v>459</v>
      </c>
      <c r="B216" s="309" t="s">
        <v>726</v>
      </c>
      <c r="C216" s="310" t="s">
        <v>642</v>
      </c>
      <c r="D216" s="311" t="s">
        <v>464</v>
      </c>
      <c r="E216" s="311" t="s">
        <v>711</v>
      </c>
      <c r="F216" s="316" t="s">
        <v>638</v>
      </c>
      <c r="G216" s="316" t="s">
        <v>638</v>
      </c>
      <c r="H216" s="311" t="s">
        <v>57</v>
      </c>
      <c r="I216" s="311" t="s">
        <v>639</v>
      </c>
      <c r="J216" s="311"/>
    </row>
    <row r="217" spans="1:10">
      <c r="A217" s="304" t="s">
        <v>459</v>
      </c>
      <c r="B217" s="313" t="s">
        <v>727</v>
      </c>
      <c r="C217" s="349" t="s">
        <v>118</v>
      </c>
      <c r="D217" s="333" t="s">
        <v>464</v>
      </c>
      <c r="E217" s="333" t="s">
        <v>711</v>
      </c>
      <c r="F217" s="333" t="s">
        <v>671</v>
      </c>
      <c r="G217" s="333" t="s">
        <v>672</v>
      </c>
      <c r="H217" s="333" t="s">
        <v>57</v>
      </c>
      <c r="I217" s="311" t="s">
        <v>639</v>
      </c>
      <c r="J217" s="311"/>
    </row>
    <row r="218" spans="1:10">
      <c r="A218" s="304" t="s">
        <v>459</v>
      </c>
      <c r="B218" s="313" t="s">
        <v>727</v>
      </c>
      <c r="C218" s="349" t="s">
        <v>129</v>
      </c>
      <c r="D218" s="311" t="s">
        <v>464</v>
      </c>
      <c r="E218" s="311" t="s">
        <v>711</v>
      </c>
      <c r="F218" s="316" t="s">
        <v>638</v>
      </c>
      <c r="G218" s="316" t="s">
        <v>638</v>
      </c>
      <c r="H218" s="311" t="s">
        <v>57</v>
      </c>
      <c r="I218" s="311" t="s">
        <v>639</v>
      </c>
      <c r="J218" s="311"/>
    </row>
    <row r="219" spans="1:10">
      <c r="A219" s="304" t="s">
        <v>459</v>
      </c>
      <c r="B219" s="313" t="s">
        <v>727</v>
      </c>
      <c r="C219" s="349" t="s">
        <v>712</v>
      </c>
      <c r="D219" s="311" t="s">
        <v>464</v>
      </c>
      <c r="E219" s="311" t="s">
        <v>711</v>
      </c>
      <c r="F219" s="316" t="s">
        <v>638</v>
      </c>
      <c r="G219" s="316" t="s">
        <v>638</v>
      </c>
      <c r="H219" s="311" t="s">
        <v>57</v>
      </c>
      <c r="I219" s="311" t="s">
        <v>639</v>
      </c>
      <c r="J219" s="311"/>
    </row>
    <row r="220" spans="1:10">
      <c r="A220" s="304" t="s">
        <v>459</v>
      </c>
      <c r="B220" s="313" t="s">
        <v>727</v>
      </c>
      <c r="C220" s="349" t="s">
        <v>642</v>
      </c>
      <c r="D220" s="311" t="s">
        <v>464</v>
      </c>
      <c r="E220" s="311" t="s">
        <v>711</v>
      </c>
      <c r="F220" s="316" t="s">
        <v>638</v>
      </c>
      <c r="G220" s="316" t="s">
        <v>638</v>
      </c>
      <c r="H220" s="311" t="s">
        <v>57</v>
      </c>
      <c r="I220" s="311" t="s">
        <v>639</v>
      </c>
      <c r="J220" s="311"/>
    </row>
    <row r="221" spans="1:10">
      <c r="A221" s="304" t="s">
        <v>459</v>
      </c>
      <c r="B221" s="309" t="s">
        <v>728</v>
      </c>
      <c r="C221" s="309" t="s">
        <v>642</v>
      </c>
      <c r="D221" s="311" t="s">
        <v>464</v>
      </c>
      <c r="E221" s="311" t="s">
        <v>729</v>
      </c>
      <c r="F221" s="316" t="s">
        <v>638</v>
      </c>
      <c r="G221" s="316" t="s">
        <v>638</v>
      </c>
      <c r="H221" s="321" t="s">
        <v>57</v>
      </c>
      <c r="I221" s="321" t="s">
        <v>639</v>
      </c>
      <c r="J221" s="311"/>
    </row>
    <row r="222" spans="1:10">
      <c r="A222" s="304" t="s">
        <v>459</v>
      </c>
      <c r="B222" s="309" t="s">
        <v>728</v>
      </c>
      <c r="C222" s="309" t="s">
        <v>472</v>
      </c>
      <c r="D222" s="311" t="s">
        <v>464</v>
      </c>
      <c r="E222" s="311" t="s">
        <v>729</v>
      </c>
      <c r="F222" s="316" t="s">
        <v>638</v>
      </c>
      <c r="G222" s="316" t="s">
        <v>638</v>
      </c>
      <c r="H222" s="321" t="s">
        <v>57</v>
      </c>
      <c r="I222" s="321" t="s">
        <v>639</v>
      </c>
      <c r="J222" s="311"/>
    </row>
    <row r="223" spans="1:10">
      <c r="A223" s="325" t="s">
        <v>459</v>
      </c>
      <c r="B223" s="326" t="s">
        <v>730</v>
      </c>
      <c r="C223" s="354" t="s">
        <v>636</v>
      </c>
      <c r="D223" s="340" t="s">
        <v>638</v>
      </c>
      <c r="E223" s="340" t="s">
        <v>638</v>
      </c>
      <c r="F223" s="340" t="s">
        <v>638</v>
      </c>
      <c r="G223" s="340" t="s">
        <v>638</v>
      </c>
      <c r="H223" s="328" t="s">
        <v>57</v>
      </c>
      <c r="I223" s="328" t="s">
        <v>639</v>
      </c>
      <c r="J223" s="311"/>
    </row>
    <row r="224" spans="1:10">
      <c r="A224" s="330" t="s">
        <v>75</v>
      </c>
      <c r="B224" s="344" t="s">
        <v>731</v>
      </c>
      <c r="C224" s="355" t="s">
        <v>118</v>
      </c>
      <c r="D224" s="312" t="s">
        <v>638</v>
      </c>
      <c r="E224" s="312" t="s">
        <v>638</v>
      </c>
      <c r="F224" s="333" t="s">
        <v>671</v>
      </c>
      <c r="G224" s="333" t="s">
        <v>672</v>
      </c>
      <c r="H224" s="333" t="s">
        <v>57</v>
      </c>
      <c r="I224" s="333" t="s">
        <v>639</v>
      </c>
      <c r="J224" s="311"/>
    </row>
    <row r="225" spans="1:10">
      <c r="A225" s="304" t="s">
        <v>75</v>
      </c>
      <c r="B225" s="313" t="s">
        <v>731</v>
      </c>
      <c r="C225" s="349" t="s">
        <v>129</v>
      </c>
      <c r="D225" s="316" t="s">
        <v>638</v>
      </c>
      <c r="E225" s="316" t="s">
        <v>638</v>
      </c>
      <c r="F225" s="316" t="s">
        <v>638</v>
      </c>
      <c r="G225" s="316" t="s">
        <v>638</v>
      </c>
      <c r="H225" s="311" t="s">
        <v>57</v>
      </c>
      <c r="I225" s="311" t="s">
        <v>639</v>
      </c>
      <c r="J225" s="311"/>
    </row>
    <row r="226" spans="1:10">
      <c r="A226" s="304" t="s">
        <v>75</v>
      </c>
      <c r="B226" s="313" t="s">
        <v>731</v>
      </c>
      <c r="C226" s="349" t="s">
        <v>641</v>
      </c>
      <c r="D226" s="311" t="s">
        <v>464</v>
      </c>
      <c r="E226" s="311" t="s">
        <v>732</v>
      </c>
      <c r="F226" s="316" t="s">
        <v>638</v>
      </c>
      <c r="G226" s="316" t="s">
        <v>638</v>
      </c>
      <c r="H226" s="311" t="s">
        <v>57</v>
      </c>
      <c r="I226" s="311" t="s">
        <v>639</v>
      </c>
      <c r="J226" s="311"/>
    </row>
    <row r="227" spans="1:10">
      <c r="A227" s="304" t="s">
        <v>75</v>
      </c>
      <c r="B227" s="313" t="s">
        <v>731</v>
      </c>
      <c r="C227" s="349" t="s">
        <v>642</v>
      </c>
      <c r="D227" s="316" t="s">
        <v>638</v>
      </c>
      <c r="E227" s="316" t="s">
        <v>638</v>
      </c>
      <c r="F227" s="316" t="s">
        <v>638</v>
      </c>
      <c r="G227" s="316" t="s">
        <v>638</v>
      </c>
      <c r="H227" s="311" t="s">
        <v>57</v>
      </c>
      <c r="I227" s="311" t="s">
        <v>639</v>
      </c>
      <c r="J227" s="311"/>
    </row>
    <row r="228" spans="1:10">
      <c r="A228" s="304" t="s">
        <v>75</v>
      </c>
      <c r="B228" s="309" t="s">
        <v>733</v>
      </c>
      <c r="C228" s="310" t="s">
        <v>118</v>
      </c>
      <c r="D228" s="316" t="s">
        <v>638</v>
      </c>
      <c r="E228" s="316" t="s">
        <v>638</v>
      </c>
      <c r="F228" s="333" t="s">
        <v>671</v>
      </c>
      <c r="G228" s="333" t="s">
        <v>672</v>
      </c>
      <c r="H228" s="311" t="s">
        <v>57</v>
      </c>
      <c r="I228" s="311" t="s">
        <v>639</v>
      </c>
      <c r="J228" s="311"/>
    </row>
    <row r="229" spans="1:10">
      <c r="A229" s="304" t="s">
        <v>75</v>
      </c>
      <c r="B229" s="309" t="s">
        <v>733</v>
      </c>
      <c r="C229" s="310" t="s">
        <v>129</v>
      </c>
      <c r="D229" s="316" t="s">
        <v>638</v>
      </c>
      <c r="E229" s="316" t="s">
        <v>638</v>
      </c>
      <c r="F229" s="316" t="s">
        <v>638</v>
      </c>
      <c r="G229" s="316" t="s">
        <v>638</v>
      </c>
      <c r="H229" s="311" t="s">
        <v>57</v>
      </c>
      <c r="I229" s="311" t="s">
        <v>639</v>
      </c>
      <c r="J229" s="311"/>
    </row>
    <row r="230" spans="1:10">
      <c r="A230" s="304" t="s">
        <v>75</v>
      </c>
      <c r="B230" s="309" t="s">
        <v>733</v>
      </c>
      <c r="C230" s="310" t="s">
        <v>641</v>
      </c>
      <c r="D230" s="311" t="s">
        <v>464</v>
      </c>
      <c r="E230" s="311" t="s">
        <v>732</v>
      </c>
      <c r="F230" s="316" t="s">
        <v>638</v>
      </c>
      <c r="G230" s="316" t="s">
        <v>638</v>
      </c>
      <c r="H230" s="311" t="s">
        <v>57</v>
      </c>
      <c r="I230" s="311" t="s">
        <v>639</v>
      </c>
      <c r="J230" s="311"/>
    </row>
    <row r="231" spans="1:10">
      <c r="A231" s="304" t="s">
        <v>75</v>
      </c>
      <c r="B231" s="309" t="s">
        <v>733</v>
      </c>
      <c r="C231" s="310" t="s">
        <v>642</v>
      </c>
      <c r="D231" s="316" t="s">
        <v>638</v>
      </c>
      <c r="E231" s="316" t="s">
        <v>638</v>
      </c>
      <c r="F231" s="316" t="s">
        <v>638</v>
      </c>
      <c r="G231" s="316" t="s">
        <v>638</v>
      </c>
      <c r="H231" s="311" t="s">
        <v>57</v>
      </c>
      <c r="I231" s="311" t="s">
        <v>639</v>
      </c>
      <c r="J231" s="311"/>
    </row>
    <row r="232" spans="1:10">
      <c r="A232" s="304" t="s">
        <v>75</v>
      </c>
      <c r="B232" s="313" t="s">
        <v>734</v>
      </c>
      <c r="C232" s="349" t="s">
        <v>118</v>
      </c>
      <c r="D232" s="316" t="s">
        <v>638</v>
      </c>
      <c r="E232" s="316" t="s">
        <v>638</v>
      </c>
      <c r="F232" s="333" t="s">
        <v>671</v>
      </c>
      <c r="G232" s="333" t="s">
        <v>672</v>
      </c>
      <c r="H232" s="311" t="s">
        <v>57</v>
      </c>
      <c r="I232" s="311" t="s">
        <v>639</v>
      </c>
      <c r="J232" s="311"/>
    </row>
    <row r="233" spans="1:10">
      <c r="A233" s="304" t="s">
        <v>75</v>
      </c>
      <c r="B233" s="313" t="s">
        <v>734</v>
      </c>
      <c r="C233" s="349" t="s">
        <v>129</v>
      </c>
      <c r="D233" s="316" t="s">
        <v>638</v>
      </c>
      <c r="E233" s="316" t="s">
        <v>638</v>
      </c>
      <c r="F233" s="316" t="s">
        <v>638</v>
      </c>
      <c r="G233" s="316" t="s">
        <v>638</v>
      </c>
      <c r="H233" s="311" t="s">
        <v>57</v>
      </c>
      <c r="I233" s="311" t="s">
        <v>639</v>
      </c>
      <c r="J233" s="311"/>
    </row>
    <row r="234" spans="1:10">
      <c r="A234" s="304" t="s">
        <v>75</v>
      </c>
      <c r="B234" s="313" t="s">
        <v>734</v>
      </c>
      <c r="C234" s="349" t="s">
        <v>641</v>
      </c>
      <c r="D234" s="311" t="s">
        <v>464</v>
      </c>
      <c r="E234" s="311" t="s">
        <v>732</v>
      </c>
      <c r="F234" s="316" t="s">
        <v>638</v>
      </c>
      <c r="G234" s="316" t="s">
        <v>638</v>
      </c>
      <c r="H234" s="311" t="s">
        <v>57</v>
      </c>
      <c r="I234" s="311" t="s">
        <v>639</v>
      </c>
      <c r="J234" s="311"/>
    </row>
    <row r="235" spans="1:10">
      <c r="A235" s="304" t="s">
        <v>75</v>
      </c>
      <c r="B235" s="313" t="s">
        <v>734</v>
      </c>
      <c r="C235" s="349" t="s">
        <v>642</v>
      </c>
      <c r="D235" s="316" t="s">
        <v>638</v>
      </c>
      <c r="E235" s="316" t="s">
        <v>638</v>
      </c>
      <c r="F235" s="316" t="s">
        <v>638</v>
      </c>
      <c r="G235" s="316" t="s">
        <v>638</v>
      </c>
      <c r="H235" s="311" t="s">
        <v>57</v>
      </c>
      <c r="I235" s="311" t="s">
        <v>639</v>
      </c>
      <c r="J235" s="311"/>
    </row>
    <row r="236" spans="1:10">
      <c r="A236" s="304" t="s">
        <v>75</v>
      </c>
      <c r="B236" s="309" t="s">
        <v>735</v>
      </c>
      <c r="C236" s="310" t="s">
        <v>118</v>
      </c>
      <c r="D236" s="316" t="s">
        <v>638</v>
      </c>
      <c r="E236" s="316" t="s">
        <v>638</v>
      </c>
      <c r="F236" s="333" t="s">
        <v>671</v>
      </c>
      <c r="G236" s="333" t="s">
        <v>672</v>
      </c>
      <c r="H236" s="311" t="s">
        <v>57</v>
      </c>
      <c r="I236" s="311" t="s">
        <v>639</v>
      </c>
      <c r="J236" s="311"/>
    </row>
    <row r="237" spans="1:10">
      <c r="A237" s="304" t="s">
        <v>75</v>
      </c>
      <c r="B237" s="309" t="s">
        <v>735</v>
      </c>
      <c r="C237" s="310" t="s">
        <v>129</v>
      </c>
      <c r="D237" s="316" t="s">
        <v>638</v>
      </c>
      <c r="E237" s="316" t="s">
        <v>638</v>
      </c>
      <c r="F237" s="316" t="s">
        <v>638</v>
      </c>
      <c r="G237" s="316" t="s">
        <v>638</v>
      </c>
      <c r="H237" s="311" t="s">
        <v>57</v>
      </c>
      <c r="I237" s="311" t="s">
        <v>639</v>
      </c>
      <c r="J237" s="311"/>
    </row>
    <row r="238" spans="1:10">
      <c r="A238" s="304" t="s">
        <v>75</v>
      </c>
      <c r="B238" s="309" t="s">
        <v>735</v>
      </c>
      <c r="C238" s="310" t="s">
        <v>641</v>
      </c>
      <c r="D238" s="311" t="s">
        <v>464</v>
      </c>
      <c r="E238" s="311" t="s">
        <v>732</v>
      </c>
      <c r="F238" s="316" t="s">
        <v>638</v>
      </c>
      <c r="G238" s="316" t="s">
        <v>638</v>
      </c>
      <c r="H238" s="311" t="s">
        <v>57</v>
      </c>
      <c r="I238" s="311" t="s">
        <v>639</v>
      </c>
      <c r="J238" s="311"/>
    </row>
    <row r="239" spans="1:10">
      <c r="A239" s="304" t="s">
        <v>75</v>
      </c>
      <c r="B239" s="309" t="s">
        <v>735</v>
      </c>
      <c r="C239" s="310" t="s">
        <v>642</v>
      </c>
      <c r="D239" s="316" t="s">
        <v>638</v>
      </c>
      <c r="E239" s="316" t="s">
        <v>638</v>
      </c>
      <c r="F239" s="316" t="s">
        <v>638</v>
      </c>
      <c r="G239" s="316" t="s">
        <v>638</v>
      </c>
      <c r="H239" s="311" t="s">
        <v>57</v>
      </c>
      <c r="I239" s="311" t="s">
        <v>639</v>
      </c>
      <c r="J239" s="311"/>
    </row>
    <row r="240" spans="1:10">
      <c r="A240" s="304" t="s">
        <v>75</v>
      </c>
      <c r="B240" s="313" t="s">
        <v>736</v>
      </c>
      <c r="C240" s="349" t="s">
        <v>118</v>
      </c>
      <c r="D240" s="316" t="s">
        <v>638</v>
      </c>
      <c r="E240" s="316" t="s">
        <v>638</v>
      </c>
      <c r="F240" s="333" t="s">
        <v>671</v>
      </c>
      <c r="G240" s="333" t="s">
        <v>672</v>
      </c>
      <c r="H240" s="311" t="s">
        <v>57</v>
      </c>
      <c r="I240" s="311" t="s">
        <v>639</v>
      </c>
      <c r="J240" s="311"/>
    </row>
    <row r="241" spans="1:10">
      <c r="A241" s="304" t="s">
        <v>75</v>
      </c>
      <c r="B241" s="313" t="s">
        <v>736</v>
      </c>
      <c r="C241" s="349" t="s">
        <v>129</v>
      </c>
      <c r="D241" s="316" t="s">
        <v>638</v>
      </c>
      <c r="E241" s="316" t="s">
        <v>638</v>
      </c>
      <c r="F241" s="316" t="s">
        <v>638</v>
      </c>
      <c r="G241" s="316" t="s">
        <v>638</v>
      </c>
      <c r="H241" s="311" t="s">
        <v>57</v>
      </c>
      <c r="I241" s="311" t="s">
        <v>639</v>
      </c>
      <c r="J241" s="311"/>
    </row>
    <row r="242" spans="1:10">
      <c r="A242" s="304" t="s">
        <v>75</v>
      </c>
      <c r="B242" s="313" t="s">
        <v>736</v>
      </c>
      <c r="C242" s="349" t="s">
        <v>641</v>
      </c>
      <c r="D242" s="311" t="s">
        <v>464</v>
      </c>
      <c r="E242" s="311" t="s">
        <v>732</v>
      </c>
      <c r="F242" s="316" t="s">
        <v>638</v>
      </c>
      <c r="G242" s="316" t="s">
        <v>638</v>
      </c>
      <c r="H242" s="311" t="s">
        <v>57</v>
      </c>
      <c r="I242" s="311" t="s">
        <v>639</v>
      </c>
      <c r="J242" s="311"/>
    </row>
    <row r="243" spans="1:10">
      <c r="A243" s="304" t="s">
        <v>75</v>
      </c>
      <c r="B243" s="313" t="s">
        <v>736</v>
      </c>
      <c r="C243" s="349" t="s">
        <v>642</v>
      </c>
      <c r="D243" s="316" t="s">
        <v>638</v>
      </c>
      <c r="E243" s="316" t="s">
        <v>638</v>
      </c>
      <c r="F243" s="316" t="s">
        <v>638</v>
      </c>
      <c r="G243" s="316" t="s">
        <v>638</v>
      </c>
      <c r="H243" s="311" t="s">
        <v>57</v>
      </c>
      <c r="I243" s="311" t="s">
        <v>639</v>
      </c>
      <c r="J243" s="311"/>
    </row>
    <row r="244" spans="1:10">
      <c r="A244" s="304" t="s">
        <v>75</v>
      </c>
      <c r="B244" s="309" t="s">
        <v>737</v>
      </c>
      <c r="C244" s="310" t="s">
        <v>118</v>
      </c>
      <c r="D244" s="316" t="s">
        <v>638</v>
      </c>
      <c r="E244" s="316" t="s">
        <v>638</v>
      </c>
      <c r="F244" s="333" t="s">
        <v>671</v>
      </c>
      <c r="G244" s="333" t="s">
        <v>672</v>
      </c>
      <c r="H244" s="311" t="s">
        <v>57</v>
      </c>
      <c r="I244" s="311" t="s">
        <v>639</v>
      </c>
      <c r="J244" s="311"/>
    </row>
    <row r="245" spans="1:10">
      <c r="A245" s="304" t="s">
        <v>75</v>
      </c>
      <c r="B245" s="309" t="s">
        <v>737</v>
      </c>
      <c r="C245" s="310" t="s">
        <v>129</v>
      </c>
      <c r="D245" s="316" t="s">
        <v>638</v>
      </c>
      <c r="E245" s="316" t="s">
        <v>638</v>
      </c>
      <c r="F245" s="316" t="s">
        <v>638</v>
      </c>
      <c r="G245" s="316" t="s">
        <v>638</v>
      </c>
      <c r="H245" s="311" t="s">
        <v>57</v>
      </c>
      <c r="I245" s="311" t="s">
        <v>639</v>
      </c>
      <c r="J245" s="311"/>
    </row>
    <row r="246" spans="1:10">
      <c r="A246" s="304" t="s">
        <v>75</v>
      </c>
      <c r="B246" s="309" t="s">
        <v>737</v>
      </c>
      <c r="C246" s="310" t="s">
        <v>641</v>
      </c>
      <c r="D246" s="311" t="s">
        <v>464</v>
      </c>
      <c r="E246" s="311" t="s">
        <v>732</v>
      </c>
      <c r="F246" s="316" t="s">
        <v>638</v>
      </c>
      <c r="G246" s="316" t="s">
        <v>638</v>
      </c>
      <c r="H246" s="311" t="s">
        <v>57</v>
      </c>
      <c r="I246" s="311" t="s">
        <v>639</v>
      </c>
      <c r="J246" s="311"/>
    </row>
    <row r="247" spans="1:10">
      <c r="A247" s="304" t="s">
        <v>75</v>
      </c>
      <c r="B247" s="309" t="s">
        <v>737</v>
      </c>
      <c r="C247" s="310" t="s">
        <v>642</v>
      </c>
      <c r="D247" s="316" t="s">
        <v>638</v>
      </c>
      <c r="E247" s="316" t="s">
        <v>638</v>
      </c>
      <c r="F247" s="316" t="s">
        <v>638</v>
      </c>
      <c r="G247" s="316" t="s">
        <v>638</v>
      </c>
      <c r="H247" s="311" t="s">
        <v>57</v>
      </c>
      <c r="I247" s="311" t="s">
        <v>639</v>
      </c>
      <c r="J247" s="311"/>
    </row>
    <row r="248" spans="1:10">
      <c r="A248" s="304" t="s">
        <v>75</v>
      </c>
      <c r="B248" s="313" t="s">
        <v>738</v>
      </c>
      <c r="C248" s="349" t="s">
        <v>118</v>
      </c>
      <c r="D248" s="316" t="s">
        <v>638</v>
      </c>
      <c r="E248" s="316" t="s">
        <v>638</v>
      </c>
      <c r="F248" s="333" t="s">
        <v>671</v>
      </c>
      <c r="G248" s="333" t="s">
        <v>672</v>
      </c>
      <c r="H248" s="311" t="s">
        <v>57</v>
      </c>
      <c r="I248" s="311" t="s">
        <v>639</v>
      </c>
      <c r="J248" s="311"/>
    </row>
    <row r="249" spans="1:10">
      <c r="A249" s="304" t="s">
        <v>75</v>
      </c>
      <c r="B249" s="313" t="s">
        <v>738</v>
      </c>
      <c r="C249" s="349" t="s">
        <v>129</v>
      </c>
      <c r="D249" s="316" t="s">
        <v>638</v>
      </c>
      <c r="E249" s="316" t="s">
        <v>638</v>
      </c>
      <c r="F249" s="316" t="s">
        <v>638</v>
      </c>
      <c r="G249" s="316" t="s">
        <v>638</v>
      </c>
      <c r="H249" s="311" t="s">
        <v>57</v>
      </c>
      <c r="I249" s="311" t="s">
        <v>639</v>
      </c>
      <c r="J249" s="311"/>
    </row>
    <row r="250" spans="1:10">
      <c r="A250" s="304" t="s">
        <v>75</v>
      </c>
      <c r="B250" s="313" t="s">
        <v>738</v>
      </c>
      <c r="C250" s="349" t="s">
        <v>641</v>
      </c>
      <c r="D250" s="311" t="s">
        <v>464</v>
      </c>
      <c r="E250" s="311" t="s">
        <v>732</v>
      </c>
      <c r="F250" s="316" t="s">
        <v>638</v>
      </c>
      <c r="G250" s="316" t="s">
        <v>638</v>
      </c>
      <c r="H250" s="311" t="s">
        <v>57</v>
      </c>
      <c r="I250" s="311" t="s">
        <v>639</v>
      </c>
      <c r="J250" s="311"/>
    </row>
    <row r="251" spans="1:10">
      <c r="A251" s="304" t="s">
        <v>75</v>
      </c>
      <c r="B251" s="313" t="s">
        <v>738</v>
      </c>
      <c r="C251" s="349" t="s">
        <v>642</v>
      </c>
      <c r="D251" s="316" t="s">
        <v>638</v>
      </c>
      <c r="E251" s="316" t="s">
        <v>638</v>
      </c>
      <c r="F251" s="316" t="s">
        <v>638</v>
      </c>
      <c r="G251" s="316" t="s">
        <v>638</v>
      </c>
      <c r="H251" s="311" t="s">
        <v>57</v>
      </c>
      <c r="I251" s="311" t="s">
        <v>639</v>
      </c>
      <c r="J251" s="311"/>
    </row>
    <row r="252" spans="1:10">
      <c r="A252" s="304" t="s">
        <v>75</v>
      </c>
      <c r="B252" s="309" t="s">
        <v>739</v>
      </c>
      <c r="C252" s="310" t="s">
        <v>118</v>
      </c>
      <c r="D252" s="316" t="s">
        <v>638</v>
      </c>
      <c r="E252" s="316" t="s">
        <v>638</v>
      </c>
      <c r="F252" s="333" t="s">
        <v>671</v>
      </c>
      <c r="G252" s="333" t="s">
        <v>672</v>
      </c>
      <c r="H252" s="311" t="s">
        <v>57</v>
      </c>
      <c r="I252" s="311" t="s">
        <v>639</v>
      </c>
      <c r="J252" s="311"/>
    </row>
    <row r="253" spans="1:10">
      <c r="A253" s="304" t="s">
        <v>75</v>
      </c>
      <c r="B253" s="309" t="s">
        <v>739</v>
      </c>
      <c r="C253" s="310" t="s">
        <v>129</v>
      </c>
      <c r="D253" s="316" t="s">
        <v>638</v>
      </c>
      <c r="E253" s="316" t="s">
        <v>638</v>
      </c>
      <c r="F253" s="316" t="s">
        <v>638</v>
      </c>
      <c r="G253" s="316" t="s">
        <v>638</v>
      </c>
      <c r="H253" s="311" t="s">
        <v>57</v>
      </c>
      <c r="I253" s="311" t="s">
        <v>639</v>
      </c>
      <c r="J253" s="311"/>
    </row>
    <row r="254" spans="1:10">
      <c r="A254" s="304" t="s">
        <v>75</v>
      </c>
      <c r="B254" s="309" t="s">
        <v>739</v>
      </c>
      <c r="C254" s="310" t="s">
        <v>641</v>
      </c>
      <c r="D254" s="311" t="s">
        <v>464</v>
      </c>
      <c r="E254" s="311" t="s">
        <v>732</v>
      </c>
      <c r="F254" s="316" t="s">
        <v>638</v>
      </c>
      <c r="G254" s="316" t="s">
        <v>638</v>
      </c>
      <c r="H254" s="311" t="s">
        <v>57</v>
      </c>
      <c r="I254" s="311" t="s">
        <v>639</v>
      </c>
      <c r="J254" s="311"/>
    </row>
    <row r="255" spans="1:10">
      <c r="A255" s="304" t="s">
        <v>75</v>
      </c>
      <c r="B255" s="309" t="s">
        <v>739</v>
      </c>
      <c r="C255" s="310" t="s">
        <v>642</v>
      </c>
      <c r="D255" s="316" t="s">
        <v>638</v>
      </c>
      <c r="E255" s="316" t="s">
        <v>638</v>
      </c>
      <c r="F255" s="316" t="s">
        <v>638</v>
      </c>
      <c r="G255" s="316" t="s">
        <v>638</v>
      </c>
      <c r="H255" s="311" t="s">
        <v>57</v>
      </c>
      <c r="I255" s="311" t="s">
        <v>639</v>
      </c>
      <c r="J255" s="311"/>
    </row>
    <row r="256" spans="1:10">
      <c r="A256" s="304" t="s">
        <v>75</v>
      </c>
      <c r="B256" s="313" t="s">
        <v>740</v>
      </c>
      <c r="C256" s="349" t="s">
        <v>118</v>
      </c>
      <c r="D256" s="316" t="s">
        <v>638</v>
      </c>
      <c r="E256" s="316" t="s">
        <v>638</v>
      </c>
      <c r="F256" s="333" t="s">
        <v>671</v>
      </c>
      <c r="G256" s="333" t="s">
        <v>672</v>
      </c>
      <c r="H256" s="311" t="s">
        <v>57</v>
      </c>
      <c r="I256" s="311" t="s">
        <v>639</v>
      </c>
      <c r="J256" s="311"/>
    </row>
    <row r="257" spans="1:10">
      <c r="A257" s="304" t="s">
        <v>75</v>
      </c>
      <c r="B257" s="313" t="s">
        <v>740</v>
      </c>
      <c r="C257" s="349" t="s">
        <v>129</v>
      </c>
      <c r="D257" s="316" t="s">
        <v>638</v>
      </c>
      <c r="E257" s="316" t="s">
        <v>638</v>
      </c>
      <c r="F257" s="316" t="s">
        <v>638</v>
      </c>
      <c r="G257" s="316" t="s">
        <v>638</v>
      </c>
      <c r="H257" s="311" t="s">
        <v>57</v>
      </c>
      <c r="I257" s="311" t="s">
        <v>639</v>
      </c>
      <c r="J257" s="311"/>
    </row>
    <row r="258" spans="1:10">
      <c r="A258" s="304" t="s">
        <v>75</v>
      </c>
      <c r="B258" s="313" t="s">
        <v>740</v>
      </c>
      <c r="C258" s="349" t="s">
        <v>641</v>
      </c>
      <c r="D258" s="316" t="s">
        <v>638</v>
      </c>
      <c r="E258" s="316" t="s">
        <v>638</v>
      </c>
      <c r="F258" s="316" t="s">
        <v>638</v>
      </c>
      <c r="G258" s="316" t="s">
        <v>638</v>
      </c>
      <c r="H258" s="311" t="s">
        <v>57</v>
      </c>
      <c r="I258" s="311" t="s">
        <v>639</v>
      </c>
      <c r="J258" s="311"/>
    </row>
    <row r="259" spans="1:10">
      <c r="A259" s="304" t="s">
        <v>75</v>
      </c>
      <c r="B259" s="313" t="s">
        <v>740</v>
      </c>
      <c r="C259" s="349" t="s">
        <v>642</v>
      </c>
      <c r="D259" s="316" t="s">
        <v>638</v>
      </c>
      <c r="E259" s="316" t="s">
        <v>638</v>
      </c>
      <c r="F259" s="316" t="s">
        <v>638</v>
      </c>
      <c r="G259" s="316" t="s">
        <v>638</v>
      </c>
      <c r="H259" s="311" t="s">
        <v>57</v>
      </c>
      <c r="I259" s="311" t="s">
        <v>639</v>
      </c>
      <c r="J259" s="311"/>
    </row>
    <row r="260" spans="1:10">
      <c r="A260" s="304" t="s">
        <v>75</v>
      </c>
      <c r="B260" s="309" t="s">
        <v>724</v>
      </c>
      <c r="C260" s="310" t="s">
        <v>118</v>
      </c>
      <c r="D260" s="316" t="s">
        <v>638</v>
      </c>
      <c r="E260" s="316" t="s">
        <v>638</v>
      </c>
      <c r="F260" s="333" t="s">
        <v>671</v>
      </c>
      <c r="G260" s="333" t="s">
        <v>672</v>
      </c>
      <c r="H260" s="311" t="s">
        <v>57</v>
      </c>
      <c r="I260" s="311" t="s">
        <v>639</v>
      </c>
      <c r="J260" s="311"/>
    </row>
    <row r="261" spans="1:10">
      <c r="A261" s="304" t="s">
        <v>75</v>
      </c>
      <c r="B261" s="309" t="s">
        <v>724</v>
      </c>
      <c r="C261" s="310" t="s">
        <v>129</v>
      </c>
      <c r="D261" s="316" t="s">
        <v>638</v>
      </c>
      <c r="E261" s="316" t="s">
        <v>638</v>
      </c>
      <c r="F261" s="316" t="s">
        <v>638</v>
      </c>
      <c r="G261" s="316" t="s">
        <v>638</v>
      </c>
      <c r="H261" s="311" t="s">
        <v>57</v>
      </c>
      <c r="I261" s="311" t="s">
        <v>639</v>
      </c>
      <c r="J261" s="311"/>
    </row>
    <row r="262" spans="1:10">
      <c r="A262" s="304" t="s">
        <v>75</v>
      </c>
      <c r="B262" s="309" t="s">
        <v>724</v>
      </c>
      <c r="C262" s="310" t="s">
        <v>641</v>
      </c>
      <c r="D262" s="316" t="s">
        <v>638</v>
      </c>
      <c r="E262" s="316" t="s">
        <v>638</v>
      </c>
      <c r="F262" s="316" t="s">
        <v>638</v>
      </c>
      <c r="G262" s="316" t="s">
        <v>638</v>
      </c>
      <c r="H262" s="311" t="s">
        <v>57</v>
      </c>
      <c r="I262" s="311" t="s">
        <v>639</v>
      </c>
      <c r="J262" s="311"/>
    </row>
    <row r="263" spans="1:10">
      <c r="A263" s="304" t="s">
        <v>75</v>
      </c>
      <c r="B263" s="309" t="s">
        <v>724</v>
      </c>
      <c r="C263" s="310" t="s">
        <v>642</v>
      </c>
      <c r="D263" s="316" t="s">
        <v>638</v>
      </c>
      <c r="E263" s="316" t="s">
        <v>638</v>
      </c>
      <c r="F263" s="316" t="s">
        <v>638</v>
      </c>
      <c r="G263" s="316" t="s">
        <v>638</v>
      </c>
      <c r="H263" s="311" t="s">
        <v>57</v>
      </c>
      <c r="I263" s="311" t="s">
        <v>639</v>
      </c>
      <c r="J263" s="311"/>
    </row>
    <row r="264" spans="1:10">
      <c r="A264" s="304" t="s">
        <v>75</v>
      </c>
      <c r="B264" s="313" t="s">
        <v>741</v>
      </c>
      <c r="C264" s="349" t="s">
        <v>118</v>
      </c>
      <c r="D264" s="316" t="s">
        <v>638</v>
      </c>
      <c r="E264" s="316" t="s">
        <v>638</v>
      </c>
      <c r="F264" s="333" t="s">
        <v>671</v>
      </c>
      <c r="G264" s="333" t="s">
        <v>672</v>
      </c>
      <c r="H264" s="311" t="s">
        <v>57</v>
      </c>
      <c r="I264" s="311" t="s">
        <v>639</v>
      </c>
      <c r="J264" s="311"/>
    </row>
    <row r="265" spans="1:10">
      <c r="A265" s="304" t="s">
        <v>75</v>
      </c>
      <c r="B265" s="313" t="s">
        <v>741</v>
      </c>
      <c r="C265" s="349" t="s">
        <v>129</v>
      </c>
      <c r="D265" s="316" t="s">
        <v>638</v>
      </c>
      <c r="E265" s="316" t="s">
        <v>638</v>
      </c>
      <c r="F265" s="316" t="s">
        <v>638</v>
      </c>
      <c r="G265" s="316" t="s">
        <v>638</v>
      </c>
      <c r="H265" s="311" t="s">
        <v>57</v>
      </c>
      <c r="I265" s="311" t="s">
        <v>639</v>
      </c>
      <c r="J265" s="311"/>
    </row>
    <row r="266" spans="1:10">
      <c r="A266" s="304" t="s">
        <v>75</v>
      </c>
      <c r="B266" s="313" t="s">
        <v>741</v>
      </c>
      <c r="C266" s="349" t="s">
        <v>641</v>
      </c>
      <c r="D266" s="311" t="s">
        <v>464</v>
      </c>
      <c r="E266" s="311" t="s">
        <v>732</v>
      </c>
      <c r="F266" s="316" t="s">
        <v>638</v>
      </c>
      <c r="G266" s="316" t="s">
        <v>638</v>
      </c>
      <c r="H266" s="311" t="s">
        <v>57</v>
      </c>
      <c r="I266" s="311" t="s">
        <v>639</v>
      </c>
      <c r="J266" s="311"/>
    </row>
    <row r="267" spans="1:10">
      <c r="A267" s="304" t="s">
        <v>75</v>
      </c>
      <c r="B267" s="313" t="s">
        <v>741</v>
      </c>
      <c r="C267" s="349" t="s">
        <v>642</v>
      </c>
      <c r="D267" s="316" t="s">
        <v>638</v>
      </c>
      <c r="E267" s="316" t="s">
        <v>638</v>
      </c>
      <c r="F267" s="316" t="s">
        <v>638</v>
      </c>
      <c r="G267" s="316" t="s">
        <v>638</v>
      </c>
      <c r="H267" s="311" t="s">
        <v>57</v>
      </c>
      <c r="I267" s="311" t="s">
        <v>639</v>
      </c>
      <c r="J267" s="311"/>
    </row>
    <row r="268" spans="1:10">
      <c r="A268" s="304" t="s">
        <v>75</v>
      </c>
      <c r="B268" s="309" t="s">
        <v>742</v>
      </c>
      <c r="C268" s="310" t="s">
        <v>118</v>
      </c>
      <c r="D268" s="316" t="s">
        <v>638</v>
      </c>
      <c r="E268" s="316" t="s">
        <v>638</v>
      </c>
      <c r="F268" s="333" t="s">
        <v>671</v>
      </c>
      <c r="G268" s="333" t="s">
        <v>672</v>
      </c>
      <c r="H268" s="311" t="s">
        <v>57</v>
      </c>
      <c r="I268" s="311" t="s">
        <v>639</v>
      </c>
      <c r="J268" s="311"/>
    </row>
    <row r="269" spans="1:10">
      <c r="A269" s="304" t="s">
        <v>75</v>
      </c>
      <c r="B269" s="309" t="s">
        <v>742</v>
      </c>
      <c r="C269" s="310" t="s">
        <v>129</v>
      </c>
      <c r="D269" s="316" t="s">
        <v>638</v>
      </c>
      <c r="E269" s="316" t="s">
        <v>638</v>
      </c>
      <c r="F269" s="316" t="s">
        <v>638</v>
      </c>
      <c r="G269" s="316" t="s">
        <v>638</v>
      </c>
      <c r="H269" s="311" t="s">
        <v>57</v>
      </c>
      <c r="I269" s="311" t="s">
        <v>639</v>
      </c>
      <c r="J269" s="311"/>
    </row>
    <row r="270" spans="1:10">
      <c r="A270" s="304" t="s">
        <v>75</v>
      </c>
      <c r="B270" s="309" t="s">
        <v>742</v>
      </c>
      <c r="C270" s="310" t="s">
        <v>641</v>
      </c>
      <c r="D270" s="311" t="s">
        <v>464</v>
      </c>
      <c r="E270" s="311" t="s">
        <v>732</v>
      </c>
      <c r="F270" s="316" t="s">
        <v>638</v>
      </c>
      <c r="G270" s="316" t="s">
        <v>638</v>
      </c>
      <c r="H270" s="311" t="s">
        <v>57</v>
      </c>
      <c r="I270" s="311" t="s">
        <v>639</v>
      </c>
      <c r="J270" s="311"/>
    </row>
    <row r="271" spans="1:10">
      <c r="A271" s="304" t="s">
        <v>75</v>
      </c>
      <c r="B271" s="309" t="s">
        <v>742</v>
      </c>
      <c r="C271" s="310" t="s">
        <v>642</v>
      </c>
      <c r="D271" s="316" t="s">
        <v>638</v>
      </c>
      <c r="E271" s="316" t="s">
        <v>638</v>
      </c>
      <c r="F271" s="316" t="s">
        <v>638</v>
      </c>
      <c r="G271" s="316" t="s">
        <v>638</v>
      </c>
      <c r="H271" s="311" t="s">
        <v>57</v>
      </c>
      <c r="I271" s="311" t="s">
        <v>639</v>
      </c>
      <c r="J271" s="311"/>
    </row>
    <row r="272" spans="1:10">
      <c r="A272" s="304" t="s">
        <v>75</v>
      </c>
      <c r="B272" s="313" t="s">
        <v>743</v>
      </c>
      <c r="C272" s="349" t="s">
        <v>118</v>
      </c>
      <c r="D272" s="316" t="s">
        <v>638</v>
      </c>
      <c r="E272" s="316" t="s">
        <v>638</v>
      </c>
      <c r="F272" s="333" t="s">
        <v>671</v>
      </c>
      <c r="G272" s="333" t="s">
        <v>672</v>
      </c>
      <c r="H272" s="311" t="s">
        <v>57</v>
      </c>
      <c r="I272" s="311" t="s">
        <v>639</v>
      </c>
      <c r="J272" s="311"/>
    </row>
    <row r="273" spans="1:10">
      <c r="A273" s="304" t="s">
        <v>75</v>
      </c>
      <c r="B273" s="313" t="s">
        <v>743</v>
      </c>
      <c r="C273" s="349" t="s">
        <v>129</v>
      </c>
      <c r="D273" s="316" t="s">
        <v>638</v>
      </c>
      <c r="E273" s="316" t="s">
        <v>638</v>
      </c>
      <c r="F273" s="316" t="s">
        <v>638</v>
      </c>
      <c r="G273" s="316" t="s">
        <v>638</v>
      </c>
      <c r="H273" s="311" t="s">
        <v>57</v>
      </c>
      <c r="I273" s="311" t="s">
        <v>639</v>
      </c>
      <c r="J273" s="311"/>
    </row>
    <row r="274" spans="1:10">
      <c r="A274" s="304" t="s">
        <v>75</v>
      </c>
      <c r="B274" s="313" t="s">
        <v>743</v>
      </c>
      <c r="C274" s="349" t="s">
        <v>641</v>
      </c>
      <c r="D274" s="311" t="s">
        <v>464</v>
      </c>
      <c r="E274" s="311" t="s">
        <v>732</v>
      </c>
      <c r="F274" s="316" t="s">
        <v>638</v>
      </c>
      <c r="G274" s="316" t="s">
        <v>638</v>
      </c>
      <c r="H274" s="311" t="s">
        <v>57</v>
      </c>
      <c r="I274" s="311" t="s">
        <v>639</v>
      </c>
      <c r="J274" s="311"/>
    </row>
    <row r="275" spans="1:10">
      <c r="A275" s="304" t="s">
        <v>75</v>
      </c>
      <c r="B275" s="313" t="s">
        <v>743</v>
      </c>
      <c r="C275" s="349" t="s">
        <v>642</v>
      </c>
      <c r="D275" s="316" t="s">
        <v>638</v>
      </c>
      <c r="E275" s="316" t="s">
        <v>638</v>
      </c>
      <c r="F275" s="316" t="s">
        <v>638</v>
      </c>
      <c r="G275" s="316" t="s">
        <v>638</v>
      </c>
      <c r="H275" s="311" t="s">
        <v>57</v>
      </c>
      <c r="I275" s="311" t="s">
        <v>639</v>
      </c>
      <c r="J275" s="311"/>
    </row>
    <row r="276" spans="1:10">
      <c r="A276" s="304" t="s">
        <v>75</v>
      </c>
      <c r="B276" s="309" t="s">
        <v>744</v>
      </c>
      <c r="C276" s="310" t="s">
        <v>118</v>
      </c>
      <c r="D276" s="316" t="s">
        <v>638</v>
      </c>
      <c r="E276" s="316" t="s">
        <v>638</v>
      </c>
      <c r="F276" s="333" t="s">
        <v>671</v>
      </c>
      <c r="G276" s="333" t="s">
        <v>672</v>
      </c>
      <c r="H276" s="311" t="s">
        <v>57</v>
      </c>
      <c r="I276" s="311" t="s">
        <v>639</v>
      </c>
      <c r="J276" s="311"/>
    </row>
    <row r="277" spans="1:10">
      <c r="A277" s="304" t="s">
        <v>75</v>
      </c>
      <c r="B277" s="309" t="s">
        <v>744</v>
      </c>
      <c r="C277" s="310" t="s">
        <v>129</v>
      </c>
      <c r="D277" s="316" t="s">
        <v>638</v>
      </c>
      <c r="E277" s="316" t="s">
        <v>638</v>
      </c>
      <c r="F277" s="316" t="s">
        <v>638</v>
      </c>
      <c r="G277" s="316" t="s">
        <v>638</v>
      </c>
      <c r="H277" s="311" t="s">
        <v>57</v>
      </c>
      <c r="I277" s="311" t="s">
        <v>639</v>
      </c>
      <c r="J277" s="311"/>
    </row>
    <row r="278" spans="1:10">
      <c r="A278" s="304" t="s">
        <v>75</v>
      </c>
      <c r="B278" s="309" t="s">
        <v>744</v>
      </c>
      <c r="C278" s="310" t="s">
        <v>641</v>
      </c>
      <c r="D278" s="311" t="s">
        <v>464</v>
      </c>
      <c r="E278" s="311" t="s">
        <v>732</v>
      </c>
      <c r="F278" s="316" t="s">
        <v>638</v>
      </c>
      <c r="G278" s="316" t="s">
        <v>638</v>
      </c>
      <c r="H278" s="311" t="s">
        <v>57</v>
      </c>
      <c r="I278" s="311" t="s">
        <v>639</v>
      </c>
      <c r="J278" s="311"/>
    </row>
    <row r="279" spans="1:10">
      <c r="A279" s="304" t="s">
        <v>75</v>
      </c>
      <c r="B279" s="309" t="s">
        <v>744</v>
      </c>
      <c r="C279" s="310" t="s">
        <v>642</v>
      </c>
      <c r="D279" s="316" t="s">
        <v>638</v>
      </c>
      <c r="E279" s="316" t="s">
        <v>638</v>
      </c>
      <c r="F279" s="316" t="s">
        <v>638</v>
      </c>
      <c r="G279" s="316" t="s">
        <v>638</v>
      </c>
      <c r="H279" s="311" t="s">
        <v>57</v>
      </c>
      <c r="I279" s="311" t="s">
        <v>639</v>
      </c>
      <c r="J279" s="311"/>
    </row>
    <row r="280" spans="1:10">
      <c r="A280" s="304" t="s">
        <v>75</v>
      </c>
      <c r="B280" s="313" t="s">
        <v>745</v>
      </c>
      <c r="C280" s="349" t="s">
        <v>118</v>
      </c>
      <c r="D280" s="316" t="s">
        <v>638</v>
      </c>
      <c r="E280" s="316" t="s">
        <v>638</v>
      </c>
      <c r="F280" s="316" t="s">
        <v>638</v>
      </c>
      <c r="G280" s="316" t="s">
        <v>638</v>
      </c>
      <c r="H280" s="311" t="s">
        <v>57</v>
      </c>
      <c r="I280" s="311" t="s">
        <v>639</v>
      </c>
      <c r="J280" s="311"/>
    </row>
    <row r="281" spans="1:10">
      <c r="A281" s="304" t="s">
        <v>75</v>
      </c>
      <c r="B281" s="313" t="s">
        <v>745</v>
      </c>
      <c r="C281" s="349" t="s">
        <v>129</v>
      </c>
      <c r="D281" s="316" t="s">
        <v>638</v>
      </c>
      <c r="E281" s="316" t="s">
        <v>638</v>
      </c>
      <c r="F281" s="316" t="s">
        <v>638</v>
      </c>
      <c r="G281" s="316" t="s">
        <v>638</v>
      </c>
      <c r="H281" s="311" t="s">
        <v>57</v>
      </c>
      <c r="I281" s="311" t="s">
        <v>639</v>
      </c>
      <c r="J281" s="311"/>
    </row>
    <row r="282" spans="1:10">
      <c r="A282" s="304" t="s">
        <v>75</v>
      </c>
      <c r="B282" s="313" t="s">
        <v>745</v>
      </c>
      <c r="C282" s="349" t="s">
        <v>641</v>
      </c>
      <c r="D282" s="316" t="s">
        <v>638</v>
      </c>
      <c r="E282" s="316" t="s">
        <v>638</v>
      </c>
      <c r="F282" s="316" t="s">
        <v>638</v>
      </c>
      <c r="G282" s="316" t="s">
        <v>638</v>
      </c>
      <c r="H282" s="311" t="s">
        <v>57</v>
      </c>
      <c r="I282" s="311" t="s">
        <v>639</v>
      </c>
      <c r="J282" s="311"/>
    </row>
    <row r="283" spans="1:10">
      <c r="A283" s="304" t="s">
        <v>75</v>
      </c>
      <c r="B283" s="313" t="s">
        <v>745</v>
      </c>
      <c r="C283" s="349" t="s">
        <v>642</v>
      </c>
      <c r="D283" s="316" t="s">
        <v>638</v>
      </c>
      <c r="E283" s="316" t="s">
        <v>638</v>
      </c>
      <c r="F283" s="316" t="s">
        <v>638</v>
      </c>
      <c r="G283" s="316" t="s">
        <v>638</v>
      </c>
      <c r="H283" s="311" t="s">
        <v>57</v>
      </c>
      <c r="I283" s="311" t="s">
        <v>639</v>
      </c>
      <c r="J283" s="311"/>
    </row>
    <row r="284" spans="1:10">
      <c r="A284" s="304" t="s">
        <v>75</v>
      </c>
      <c r="B284" s="309" t="s">
        <v>746</v>
      </c>
      <c r="C284" s="310" t="s">
        <v>118</v>
      </c>
      <c r="D284" s="316" t="s">
        <v>638</v>
      </c>
      <c r="E284" s="316" t="s">
        <v>638</v>
      </c>
      <c r="F284" s="316" t="s">
        <v>638</v>
      </c>
      <c r="G284" s="316" t="s">
        <v>638</v>
      </c>
      <c r="H284" s="311" t="s">
        <v>57</v>
      </c>
      <c r="I284" s="311" t="s">
        <v>639</v>
      </c>
      <c r="J284" s="311"/>
    </row>
    <row r="285" spans="1:10">
      <c r="A285" s="304" t="s">
        <v>75</v>
      </c>
      <c r="B285" s="309" t="s">
        <v>746</v>
      </c>
      <c r="C285" s="310" t="s">
        <v>129</v>
      </c>
      <c r="D285" s="316" t="s">
        <v>638</v>
      </c>
      <c r="E285" s="316" t="s">
        <v>638</v>
      </c>
      <c r="F285" s="316" t="s">
        <v>638</v>
      </c>
      <c r="G285" s="316" t="s">
        <v>638</v>
      </c>
      <c r="H285" s="311" t="s">
        <v>57</v>
      </c>
      <c r="I285" s="311" t="s">
        <v>639</v>
      </c>
      <c r="J285" s="311"/>
    </row>
    <row r="286" spans="1:10">
      <c r="A286" s="304" t="s">
        <v>75</v>
      </c>
      <c r="B286" s="309" t="s">
        <v>746</v>
      </c>
      <c r="C286" s="310" t="s">
        <v>641</v>
      </c>
      <c r="D286" s="316" t="s">
        <v>638</v>
      </c>
      <c r="E286" s="316" t="s">
        <v>638</v>
      </c>
      <c r="F286" s="316" t="s">
        <v>638</v>
      </c>
      <c r="G286" s="316" t="s">
        <v>638</v>
      </c>
      <c r="H286" s="311" t="s">
        <v>57</v>
      </c>
      <c r="I286" s="311" t="s">
        <v>639</v>
      </c>
      <c r="J286" s="311"/>
    </row>
    <row r="287" spans="1:10">
      <c r="A287" s="304" t="s">
        <v>75</v>
      </c>
      <c r="B287" s="309" t="s">
        <v>746</v>
      </c>
      <c r="C287" s="310" t="s">
        <v>642</v>
      </c>
      <c r="D287" s="316" t="s">
        <v>638</v>
      </c>
      <c r="E287" s="316" t="s">
        <v>638</v>
      </c>
      <c r="F287" s="316" t="s">
        <v>638</v>
      </c>
      <c r="G287" s="316" t="s">
        <v>638</v>
      </c>
      <c r="H287" s="311" t="s">
        <v>57</v>
      </c>
      <c r="I287" s="311" t="s">
        <v>639</v>
      </c>
      <c r="J287" s="311"/>
    </row>
    <row r="288" spans="1:10">
      <c r="A288" s="304" t="s">
        <v>75</v>
      </c>
      <c r="B288" s="313" t="s">
        <v>747</v>
      </c>
      <c r="C288" s="349" t="s">
        <v>118</v>
      </c>
      <c r="D288" s="316" t="s">
        <v>638</v>
      </c>
      <c r="E288" s="316" t="s">
        <v>638</v>
      </c>
      <c r="F288" s="316" t="s">
        <v>638</v>
      </c>
      <c r="G288" s="316" t="s">
        <v>638</v>
      </c>
      <c r="H288" s="311" t="s">
        <v>57</v>
      </c>
      <c r="I288" s="311" t="s">
        <v>639</v>
      </c>
      <c r="J288" s="311"/>
    </row>
    <row r="289" spans="1:10">
      <c r="A289" s="304" t="s">
        <v>75</v>
      </c>
      <c r="B289" s="313" t="s">
        <v>747</v>
      </c>
      <c r="C289" s="349" t="s">
        <v>129</v>
      </c>
      <c r="D289" s="316" t="s">
        <v>638</v>
      </c>
      <c r="E289" s="316" t="s">
        <v>638</v>
      </c>
      <c r="F289" s="316" t="s">
        <v>638</v>
      </c>
      <c r="G289" s="316" t="s">
        <v>638</v>
      </c>
      <c r="H289" s="311" t="s">
        <v>57</v>
      </c>
      <c r="I289" s="311" t="s">
        <v>639</v>
      </c>
      <c r="J289" s="311"/>
    </row>
    <row r="290" spans="1:10">
      <c r="A290" s="304" t="s">
        <v>75</v>
      </c>
      <c r="B290" s="313" t="s">
        <v>747</v>
      </c>
      <c r="C290" s="349" t="s">
        <v>641</v>
      </c>
      <c r="D290" s="316" t="s">
        <v>638</v>
      </c>
      <c r="E290" s="316" t="s">
        <v>638</v>
      </c>
      <c r="F290" s="316" t="s">
        <v>638</v>
      </c>
      <c r="G290" s="316" t="s">
        <v>638</v>
      </c>
      <c r="H290" s="311" t="s">
        <v>57</v>
      </c>
      <c r="I290" s="311" t="s">
        <v>639</v>
      </c>
      <c r="J290" s="311"/>
    </row>
    <row r="291" spans="1:10">
      <c r="A291" s="304" t="s">
        <v>75</v>
      </c>
      <c r="B291" s="309" t="s">
        <v>748</v>
      </c>
      <c r="C291" s="310" t="s">
        <v>118</v>
      </c>
      <c r="D291" s="316" t="s">
        <v>638</v>
      </c>
      <c r="E291" s="316" t="s">
        <v>638</v>
      </c>
      <c r="F291" s="316" t="s">
        <v>638</v>
      </c>
      <c r="G291" s="316" t="s">
        <v>638</v>
      </c>
      <c r="H291" s="311" t="s">
        <v>57</v>
      </c>
      <c r="I291" s="311" t="s">
        <v>639</v>
      </c>
      <c r="J291" s="311"/>
    </row>
    <row r="292" spans="1:10">
      <c r="A292" s="304" t="s">
        <v>75</v>
      </c>
      <c r="B292" s="309" t="s">
        <v>748</v>
      </c>
      <c r="C292" s="310" t="s">
        <v>129</v>
      </c>
      <c r="D292" s="316" t="s">
        <v>638</v>
      </c>
      <c r="E292" s="316" t="s">
        <v>638</v>
      </c>
      <c r="F292" s="316" t="s">
        <v>638</v>
      </c>
      <c r="G292" s="316" t="s">
        <v>638</v>
      </c>
      <c r="H292" s="311" t="s">
        <v>57</v>
      </c>
      <c r="I292" s="311" t="s">
        <v>639</v>
      </c>
      <c r="J292" s="311"/>
    </row>
    <row r="293" spans="1:10">
      <c r="A293" s="304" t="s">
        <v>75</v>
      </c>
      <c r="B293" s="309" t="s">
        <v>748</v>
      </c>
      <c r="C293" s="310" t="s">
        <v>641</v>
      </c>
      <c r="D293" s="311" t="s">
        <v>464</v>
      </c>
      <c r="E293" s="311" t="s">
        <v>703</v>
      </c>
      <c r="F293" s="316" t="s">
        <v>638</v>
      </c>
      <c r="G293" s="316" t="s">
        <v>638</v>
      </c>
      <c r="H293" s="311" t="s">
        <v>57</v>
      </c>
      <c r="I293" s="311" t="s">
        <v>639</v>
      </c>
      <c r="J293" s="311"/>
    </row>
    <row r="294" spans="1:10">
      <c r="A294" s="304" t="s">
        <v>75</v>
      </c>
      <c r="B294" s="309" t="s">
        <v>748</v>
      </c>
      <c r="C294" s="310" t="s">
        <v>642</v>
      </c>
      <c r="D294" s="311" t="s">
        <v>464</v>
      </c>
      <c r="E294" s="311" t="s">
        <v>749</v>
      </c>
      <c r="F294" s="316" t="s">
        <v>638</v>
      </c>
      <c r="G294" s="316" t="s">
        <v>638</v>
      </c>
      <c r="H294" s="316" t="s">
        <v>638</v>
      </c>
      <c r="I294" s="316" t="s">
        <v>638</v>
      </c>
      <c r="J294" s="311"/>
    </row>
    <row r="295" spans="1:10">
      <c r="A295" s="304" t="s">
        <v>75</v>
      </c>
      <c r="B295" s="309" t="s">
        <v>748</v>
      </c>
      <c r="C295" s="310" t="s">
        <v>472</v>
      </c>
      <c r="D295" s="311" t="s">
        <v>464</v>
      </c>
      <c r="E295" s="311" t="s">
        <v>749</v>
      </c>
      <c r="F295" s="316" t="s">
        <v>638</v>
      </c>
      <c r="G295" s="316" t="s">
        <v>638</v>
      </c>
      <c r="H295" s="316" t="s">
        <v>638</v>
      </c>
      <c r="I295" s="316" t="s">
        <v>638</v>
      </c>
      <c r="J295" s="311"/>
    </row>
    <row r="296" spans="1:10">
      <c r="A296" s="304" t="s">
        <v>75</v>
      </c>
      <c r="B296" s="309" t="s">
        <v>748</v>
      </c>
      <c r="C296" s="310" t="s">
        <v>750</v>
      </c>
      <c r="D296" s="311" t="s">
        <v>464</v>
      </c>
      <c r="E296" s="311" t="s">
        <v>749</v>
      </c>
      <c r="F296" s="316" t="s">
        <v>638</v>
      </c>
      <c r="G296" s="316" t="s">
        <v>638</v>
      </c>
      <c r="H296" s="316" t="s">
        <v>638</v>
      </c>
      <c r="I296" s="316" t="s">
        <v>638</v>
      </c>
      <c r="J296" s="311"/>
    </row>
    <row r="297" spans="1:10">
      <c r="A297" s="304" t="s">
        <v>75</v>
      </c>
      <c r="B297" s="313" t="s">
        <v>751</v>
      </c>
      <c r="C297" s="349" t="s">
        <v>118</v>
      </c>
      <c r="D297" s="316" t="s">
        <v>638</v>
      </c>
      <c r="E297" s="316" t="s">
        <v>638</v>
      </c>
      <c r="F297" s="316" t="s">
        <v>638</v>
      </c>
      <c r="G297" s="316" t="s">
        <v>638</v>
      </c>
      <c r="H297" s="311" t="s">
        <v>57</v>
      </c>
      <c r="I297" s="311" t="s">
        <v>639</v>
      </c>
      <c r="J297" s="311"/>
    </row>
    <row r="298" spans="1:10">
      <c r="A298" s="304" t="s">
        <v>75</v>
      </c>
      <c r="B298" s="313" t="s">
        <v>751</v>
      </c>
      <c r="C298" s="349" t="s">
        <v>129</v>
      </c>
      <c r="D298" s="311" t="s">
        <v>464</v>
      </c>
      <c r="E298" s="311" t="s">
        <v>752</v>
      </c>
      <c r="F298" s="316" t="s">
        <v>638</v>
      </c>
      <c r="G298" s="316" t="s">
        <v>638</v>
      </c>
      <c r="H298" s="311" t="s">
        <v>57</v>
      </c>
      <c r="I298" s="311" t="s">
        <v>639</v>
      </c>
      <c r="J298" s="311"/>
    </row>
    <row r="299" spans="1:10">
      <c r="A299" s="304" t="s">
        <v>75</v>
      </c>
      <c r="B299" s="313" t="s">
        <v>751</v>
      </c>
      <c r="C299" s="349" t="s">
        <v>641</v>
      </c>
      <c r="D299" s="311" t="s">
        <v>464</v>
      </c>
      <c r="E299" s="311" t="s">
        <v>752</v>
      </c>
      <c r="F299" s="316" t="s">
        <v>638</v>
      </c>
      <c r="G299" s="316" t="s">
        <v>638</v>
      </c>
      <c r="H299" s="311" t="s">
        <v>57</v>
      </c>
      <c r="I299" s="311" t="s">
        <v>639</v>
      </c>
      <c r="J299" s="311"/>
    </row>
    <row r="300" spans="1:10">
      <c r="A300" s="304" t="s">
        <v>75</v>
      </c>
      <c r="B300" s="313" t="s">
        <v>751</v>
      </c>
      <c r="C300" s="349" t="s">
        <v>642</v>
      </c>
      <c r="D300" s="311" t="s">
        <v>464</v>
      </c>
      <c r="E300" s="311" t="s">
        <v>753</v>
      </c>
      <c r="F300" s="316" t="s">
        <v>638</v>
      </c>
      <c r="G300" s="316" t="s">
        <v>638</v>
      </c>
      <c r="H300" s="311" t="s">
        <v>57</v>
      </c>
      <c r="I300" s="311" t="s">
        <v>639</v>
      </c>
      <c r="J300" s="311"/>
    </row>
    <row r="301" spans="1:10">
      <c r="A301" s="304" t="s">
        <v>75</v>
      </c>
      <c r="B301" s="313" t="s">
        <v>751</v>
      </c>
      <c r="C301" s="349" t="s">
        <v>472</v>
      </c>
      <c r="D301" s="311" t="s">
        <v>464</v>
      </c>
      <c r="E301" s="311" t="s">
        <v>753</v>
      </c>
      <c r="F301" s="316" t="s">
        <v>638</v>
      </c>
      <c r="G301" s="316" t="s">
        <v>638</v>
      </c>
      <c r="H301" s="316" t="s">
        <v>638</v>
      </c>
      <c r="I301" s="316" t="s">
        <v>638</v>
      </c>
      <c r="J301" s="311"/>
    </row>
    <row r="302" spans="1:10">
      <c r="A302" s="304" t="s">
        <v>75</v>
      </c>
      <c r="B302" s="309" t="s">
        <v>754</v>
      </c>
      <c r="C302" s="310" t="s">
        <v>118</v>
      </c>
      <c r="D302" s="316" t="s">
        <v>638</v>
      </c>
      <c r="E302" s="316" t="s">
        <v>638</v>
      </c>
      <c r="F302" s="316" t="s">
        <v>638</v>
      </c>
      <c r="G302" s="316" t="s">
        <v>638</v>
      </c>
      <c r="H302" s="316" t="s">
        <v>638</v>
      </c>
      <c r="I302" s="316" t="s">
        <v>638</v>
      </c>
      <c r="J302" s="311"/>
    </row>
    <row r="303" spans="1:10">
      <c r="A303" s="304" t="s">
        <v>75</v>
      </c>
      <c r="B303" s="309" t="s">
        <v>755</v>
      </c>
      <c r="C303" s="310" t="s">
        <v>129</v>
      </c>
      <c r="D303" s="316" t="s">
        <v>638</v>
      </c>
      <c r="E303" s="316" t="s">
        <v>638</v>
      </c>
      <c r="F303" s="316" t="s">
        <v>638</v>
      </c>
      <c r="G303" s="316" t="s">
        <v>638</v>
      </c>
      <c r="H303" s="316" t="s">
        <v>638</v>
      </c>
      <c r="I303" s="316" t="s">
        <v>638</v>
      </c>
      <c r="J303" s="311"/>
    </row>
    <row r="304" spans="1:10">
      <c r="A304" s="304" t="s">
        <v>75</v>
      </c>
      <c r="B304" s="309" t="s">
        <v>755</v>
      </c>
      <c r="C304" s="310" t="s">
        <v>641</v>
      </c>
      <c r="D304" s="311" t="s">
        <v>464</v>
      </c>
      <c r="E304" s="311" t="s">
        <v>756</v>
      </c>
      <c r="F304" s="316" t="s">
        <v>638</v>
      </c>
      <c r="G304" s="316" t="s">
        <v>638</v>
      </c>
      <c r="H304" s="316" t="s">
        <v>638</v>
      </c>
      <c r="I304" s="316" t="s">
        <v>638</v>
      </c>
      <c r="J304" s="311"/>
    </row>
    <row r="305" spans="1:10">
      <c r="A305" s="304" t="s">
        <v>75</v>
      </c>
      <c r="B305" s="309" t="s">
        <v>755</v>
      </c>
      <c r="C305" s="310" t="s">
        <v>642</v>
      </c>
      <c r="D305" s="311" t="s">
        <v>464</v>
      </c>
      <c r="E305" s="311" t="s">
        <v>757</v>
      </c>
      <c r="F305" s="316" t="s">
        <v>638</v>
      </c>
      <c r="G305" s="316" t="s">
        <v>638</v>
      </c>
      <c r="H305" s="316" t="s">
        <v>638</v>
      </c>
      <c r="I305" s="316" t="s">
        <v>638</v>
      </c>
      <c r="J305" s="311"/>
    </row>
    <row r="306" spans="1:10">
      <c r="A306" s="304" t="s">
        <v>75</v>
      </c>
      <c r="B306" s="309" t="s">
        <v>755</v>
      </c>
      <c r="C306" s="356" t="s">
        <v>472</v>
      </c>
      <c r="D306" s="311" t="s">
        <v>464</v>
      </c>
      <c r="E306" s="311" t="s">
        <v>757</v>
      </c>
      <c r="F306" s="316" t="s">
        <v>638</v>
      </c>
      <c r="G306" s="316" t="s">
        <v>638</v>
      </c>
      <c r="H306" s="316" t="s">
        <v>638</v>
      </c>
      <c r="I306" s="316" t="s">
        <v>638</v>
      </c>
      <c r="J306" s="311"/>
    </row>
    <row r="307" spans="1:10">
      <c r="A307" s="304" t="s">
        <v>75</v>
      </c>
      <c r="B307" s="313" t="s">
        <v>758</v>
      </c>
      <c r="C307" s="349" t="s">
        <v>636</v>
      </c>
      <c r="D307" s="311" t="s">
        <v>464</v>
      </c>
      <c r="E307" s="311" t="s">
        <v>757</v>
      </c>
      <c r="F307" s="316" t="s">
        <v>638</v>
      </c>
      <c r="G307" s="316" t="s">
        <v>638</v>
      </c>
      <c r="H307" s="316" t="s">
        <v>638</v>
      </c>
      <c r="I307" s="316" t="s">
        <v>638</v>
      </c>
      <c r="J307" s="311"/>
    </row>
    <row r="308" spans="1:10">
      <c r="A308" s="304" t="s">
        <v>75</v>
      </c>
      <c r="B308" s="309" t="s">
        <v>759</v>
      </c>
      <c r="C308" s="310" t="s">
        <v>642</v>
      </c>
      <c r="D308" s="311" t="s">
        <v>464</v>
      </c>
      <c r="E308" s="311" t="s">
        <v>760</v>
      </c>
      <c r="F308" s="316" t="s">
        <v>638</v>
      </c>
      <c r="G308" s="316" t="s">
        <v>638</v>
      </c>
      <c r="H308" s="316" t="s">
        <v>638</v>
      </c>
      <c r="I308" s="316" t="s">
        <v>638</v>
      </c>
      <c r="J308" s="311"/>
    </row>
    <row r="309" spans="1:10">
      <c r="A309" s="304" t="s">
        <v>75</v>
      </c>
      <c r="B309" s="309" t="s">
        <v>759</v>
      </c>
      <c r="C309" s="356" t="s">
        <v>472</v>
      </c>
      <c r="D309" s="311" t="s">
        <v>464</v>
      </c>
      <c r="E309" s="311" t="s">
        <v>760</v>
      </c>
      <c r="F309" s="316" t="s">
        <v>638</v>
      </c>
      <c r="G309" s="316" t="s">
        <v>638</v>
      </c>
      <c r="H309" s="316" t="s">
        <v>638</v>
      </c>
      <c r="I309" s="316" t="s">
        <v>638</v>
      </c>
      <c r="J309" s="311"/>
    </row>
    <row r="310" spans="1:10">
      <c r="A310" s="304" t="s">
        <v>75</v>
      </c>
      <c r="B310" s="309" t="s">
        <v>761</v>
      </c>
      <c r="C310" s="310" t="s">
        <v>636</v>
      </c>
      <c r="D310" s="311" t="s">
        <v>464</v>
      </c>
      <c r="E310" s="311" t="s">
        <v>760</v>
      </c>
      <c r="F310" s="316" t="s">
        <v>638</v>
      </c>
      <c r="G310" s="316" t="s">
        <v>638</v>
      </c>
      <c r="H310" s="316" t="s">
        <v>638</v>
      </c>
      <c r="I310" s="316" t="s">
        <v>638</v>
      </c>
      <c r="J310" s="311"/>
    </row>
    <row r="311" spans="1:10">
      <c r="A311" s="304" t="s">
        <v>75</v>
      </c>
      <c r="B311" s="313" t="s">
        <v>762</v>
      </c>
      <c r="C311" s="349" t="s">
        <v>642</v>
      </c>
      <c r="D311" s="311" t="s">
        <v>464</v>
      </c>
      <c r="E311" s="311" t="s">
        <v>760</v>
      </c>
      <c r="F311" s="316" t="s">
        <v>638</v>
      </c>
      <c r="G311" s="316" t="s">
        <v>638</v>
      </c>
      <c r="H311" s="316" t="s">
        <v>638</v>
      </c>
      <c r="I311" s="316" t="s">
        <v>638</v>
      </c>
      <c r="J311" s="311"/>
    </row>
    <row r="312" spans="1:10">
      <c r="A312" s="304" t="s">
        <v>75</v>
      </c>
      <c r="B312" s="313" t="s">
        <v>762</v>
      </c>
      <c r="C312" s="357" t="s">
        <v>472</v>
      </c>
      <c r="D312" s="311" t="s">
        <v>464</v>
      </c>
      <c r="E312" s="311" t="s">
        <v>760</v>
      </c>
      <c r="F312" s="316" t="s">
        <v>638</v>
      </c>
      <c r="G312" s="316" t="s">
        <v>638</v>
      </c>
      <c r="H312" s="316" t="s">
        <v>638</v>
      </c>
      <c r="I312" s="316" t="s">
        <v>638</v>
      </c>
      <c r="J312" s="311"/>
    </row>
    <row r="313" spans="1:10">
      <c r="A313" s="304" t="s">
        <v>75</v>
      </c>
      <c r="B313" s="313" t="s">
        <v>763</v>
      </c>
      <c r="C313" s="349" t="s">
        <v>636</v>
      </c>
      <c r="D313" s="311" t="s">
        <v>464</v>
      </c>
      <c r="E313" s="311" t="s">
        <v>760</v>
      </c>
      <c r="F313" s="316" t="s">
        <v>638</v>
      </c>
      <c r="G313" s="316" t="s">
        <v>638</v>
      </c>
      <c r="H313" s="316" t="s">
        <v>638</v>
      </c>
      <c r="I313" s="316" t="s">
        <v>638</v>
      </c>
      <c r="J313" s="311"/>
    </row>
    <row r="314" spans="1:10">
      <c r="A314" s="304" t="s">
        <v>75</v>
      </c>
      <c r="B314" s="309" t="s">
        <v>764</v>
      </c>
      <c r="C314" s="310" t="s">
        <v>642</v>
      </c>
      <c r="D314" s="311" t="s">
        <v>464</v>
      </c>
      <c r="E314" s="311" t="s">
        <v>760</v>
      </c>
      <c r="F314" s="316" t="s">
        <v>638</v>
      </c>
      <c r="G314" s="316" t="s">
        <v>638</v>
      </c>
      <c r="H314" s="316" t="s">
        <v>638</v>
      </c>
      <c r="I314" s="316" t="s">
        <v>638</v>
      </c>
      <c r="J314" s="311"/>
    </row>
    <row r="315" spans="1:10">
      <c r="A315" s="304" t="s">
        <v>75</v>
      </c>
      <c r="B315" s="309" t="s">
        <v>764</v>
      </c>
      <c r="C315" s="356" t="s">
        <v>472</v>
      </c>
      <c r="D315" s="311" t="s">
        <v>464</v>
      </c>
      <c r="E315" s="311" t="s">
        <v>760</v>
      </c>
      <c r="F315" s="316" t="s">
        <v>638</v>
      </c>
      <c r="G315" s="316" t="s">
        <v>638</v>
      </c>
      <c r="H315" s="316" t="s">
        <v>638</v>
      </c>
      <c r="I315" s="316" t="s">
        <v>638</v>
      </c>
      <c r="J315" s="311"/>
    </row>
    <row r="316" spans="1:10">
      <c r="A316" s="304" t="s">
        <v>75</v>
      </c>
      <c r="B316" s="309" t="s">
        <v>765</v>
      </c>
      <c r="C316" s="310" t="s">
        <v>636</v>
      </c>
      <c r="D316" s="311" t="s">
        <v>464</v>
      </c>
      <c r="E316" s="311" t="s">
        <v>760</v>
      </c>
      <c r="F316" s="316" t="s">
        <v>638</v>
      </c>
      <c r="G316" s="316" t="s">
        <v>638</v>
      </c>
      <c r="H316" s="316" t="s">
        <v>638</v>
      </c>
      <c r="I316" s="316" t="s">
        <v>638</v>
      </c>
      <c r="J316" s="311"/>
    </row>
    <row r="317" spans="1:10">
      <c r="A317" s="304" t="s">
        <v>75</v>
      </c>
      <c r="B317" s="313" t="s">
        <v>766</v>
      </c>
      <c r="C317" s="349" t="s">
        <v>642</v>
      </c>
      <c r="D317" s="311" t="s">
        <v>464</v>
      </c>
      <c r="E317" s="311" t="s">
        <v>760</v>
      </c>
      <c r="F317" s="316" t="s">
        <v>638</v>
      </c>
      <c r="G317" s="316" t="s">
        <v>638</v>
      </c>
      <c r="H317" s="316" t="s">
        <v>638</v>
      </c>
      <c r="I317" s="316" t="s">
        <v>638</v>
      </c>
      <c r="J317" s="311"/>
    </row>
    <row r="318" spans="1:10">
      <c r="A318" s="304" t="s">
        <v>75</v>
      </c>
      <c r="B318" s="313" t="s">
        <v>766</v>
      </c>
      <c r="C318" s="357" t="s">
        <v>472</v>
      </c>
      <c r="D318" s="311" t="s">
        <v>464</v>
      </c>
      <c r="E318" s="311" t="s">
        <v>760</v>
      </c>
      <c r="F318" s="316" t="s">
        <v>638</v>
      </c>
      <c r="G318" s="316" t="s">
        <v>638</v>
      </c>
      <c r="H318" s="316" t="s">
        <v>638</v>
      </c>
      <c r="I318" s="316" t="s">
        <v>638</v>
      </c>
      <c r="J318" s="311"/>
    </row>
    <row r="319" spans="1:10">
      <c r="A319" s="304" t="s">
        <v>75</v>
      </c>
      <c r="B319" s="313" t="s">
        <v>767</v>
      </c>
      <c r="C319" s="349" t="s">
        <v>636</v>
      </c>
      <c r="D319" s="311" t="s">
        <v>464</v>
      </c>
      <c r="E319" s="311" t="s">
        <v>760</v>
      </c>
      <c r="F319" s="316" t="s">
        <v>638</v>
      </c>
      <c r="G319" s="316" t="s">
        <v>638</v>
      </c>
      <c r="H319" s="316" t="s">
        <v>638</v>
      </c>
      <c r="I319" s="316" t="s">
        <v>638</v>
      </c>
      <c r="J319" s="311"/>
    </row>
    <row r="320" spans="1:10">
      <c r="A320" s="304" t="s">
        <v>75</v>
      </c>
      <c r="B320" s="309" t="s">
        <v>768</v>
      </c>
      <c r="C320" s="310" t="s">
        <v>642</v>
      </c>
      <c r="D320" s="311" t="s">
        <v>464</v>
      </c>
      <c r="E320" s="311" t="s">
        <v>760</v>
      </c>
      <c r="F320" s="316" t="s">
        <v>638</v>
      </c>
      <c r="G320" s="316" t="s">
        <v>638</v>
      </c>
      <c r="H320" s="316" t="s">
        <v>638</v>
      </c>
      <c r="I320" s="316" t="s">
        <v>638</v>
      </c>
      <c r="J320" s="311"/>
    </row>
    <row r="321" spans="1:10">
      <c r="A321" s="304" t="s">
        <v>75</v>
      </c>
      <c r="B321" s="309" t="s">
        <v>768</v>
      </c>
      <c r="C321" s="356" t="s">
        <v>472</v>
      </c>
      <c r="D321" s="311" t="s">
        <v>464</v>
      </c>
      <c r="E321" s="311" t="s">
        <v>760</v>
      </c>
      <c r="F321" s="316" t="s">
        <v>638</v>
      </c>
      <c r="G321" s="316" t="s">
        <v>638</v>
      </c>
      <c r="H321" s="316" t="s">
        <v>638</v>
      </c>
      <c r="I321" s="316" t="s">
        <v>638</v>
      </c>
      <c r="J321" s="311"/>
    </row>
    <row r="322" spans="1:10">
      <c r="A322" s="304" t="s">
        <v>75</v>
      </c>
      <c r="B322" s="309" t="s">
        <v>769</v>
      </c>
      <c r="C322" s="310" t="s">
        <v>636</v>
      </c>
      <c r="D322" s="311" t="s">
        <v>464</v>
      </c>
      <c r="E322" s="311" t="s">
        <v>760</v>
      </c>
      <c r="F322" s="316" t="s">
        <v>638</v>
      </c>
      <c r="G322" s="316" t="s">
        <v>638</v>
      </c>
      <c r="H322" s="316" t="s">
        <v>638</v>
      </c>
      <c r="I322" s="316" t="s">
        <v>638</v>
      </c>
      <c r="J322" s="311"/>
    </row>
    <row r="323" spans="1:10">
      <c r="A323" s="304" t="s">
        <v>75</v>
      </c>
      <c r="B323" s="313" t="s">
        <v>770</v>
      </c>
      <c r="C323" s="349" t="s">
        <v>642</v>
      </c>
      <c r="D323" s="311" t="s">
        <v>464</v>
      </c>
      <c r="E323" s="311" t="s">
        <v>760</v>
      </c>
      <c r="F323" s="316" t="s">
        <v>638</v>
      </c>
      <c r="G323" s="316" t="s">
        <v>638</v>
      </c>
      <c r="H323" s="316" t="s">
        <v>638</v>
      </c>
      <c r="I323" s="316" t="s">
        <v>638</v>
      </c>
      <c r="J323" s="311"/>
    </row>
    <row r="324" spans="1:10">
      <c r="A324" s="304" t="s">
        <v>75</v>
      </c>
      <c r="B324" s="313" t="s">
        <v>770</v>
      </c>
      <c r="C324" s="357" t="s">
        <v>472</v>
      </c>
      <c r="D324" s="311" t="s">
        <v>464</v>
      </c>
      <c r="E324" s="311" t="s">
        <v>760</v>
      </c>
      <c r="F324" s="316" t="s">
        <v>638</v>
      </c>
      <c r="G324" s="316" t="s">
        <v>638</v>
      </c>
      <c r="H324" s="316" t="s">
        <v>638</v>
      </c>
      <c r="I324" s="316" t="s">
        <v>638</v>
      </c>
      <c r="J324" s="311"/>
    </row>
    <row r="325" spans="1:10">
      <c r="A325" s="304" t="s">
        <v>75</v>
      </c>
      <c r="B325" s="313" t="s">
        <v>771</v>
      </c>
      <c r="C325" s="349" t="s">
        <v>636</v>
      </c>
      <c r="D325" s="311" t="s">
        <v>464</v>
      </c>
      <c r="E325" s="311" t="s">
        <v>760</v>
      </c>
      <c r="F325" s="316" t="s">
        <v>638</v>
      </c>
      <c r="G325" s="316" t="s">
        <v>638</v>
      </c>
      <c r="H325" s="316" t="s">
        <v>638</v>
      </c>
      <c r="I325" s="316" t="s">
        <v>638</v>
      </c>
      <c r="J325" s="311"/>
    </row>
    <row r="326" spans="1:10">
      <c r="A326" s="304" t="s">
        <v>75</v>
      </c>
      <c r="B326" s="309" t="s">
        <v>772</v>
      </c>
      <c r="C326" s="310" t="s">
        <v>642</v>
      </c>
      <c r="D326" s="311" t="s">
        <v>464</v>
      </c>
      <c r="E326" s="311" t="s">
        <v>760</v>
      </c>
      <c r="F326" s="316" t="s">
        <v>638</v>
      </c>
      <c r="G326" s="316" t="s">
        <v>638</v>
      </c>
      <c r="H326" s="316" t="s">
        <v>638</v>
      </c>
      <c r="I326" s="316" t="s">
        <v>638</v>
      </c>
      <c r="J326" s="311"/>
    </row>
    <row r="327" spans="1:10">
      <c r="A327" s="304" t="s">
        <v>75</v>
      </c>
      <c r="B327" s="309" t="s">
        <v>772</v>
      </c>
      <c r="C327" s="356" t="s">
        <v>472</v>
      </c>
      <c r="D327" s="311" t="s">
        <v>464</v>
      </c>
      <c r="E327" s="311" t="s">
        <v>760</v>
      </c>
      <c r="F327" s="316" t="s">
        <v>638</v>
      </c>
      <c r="G327" s="316" t="s">
        <v>638</v>
      </c>
      <c r="H327" s="316" t="s">
        <v>638</v>
      </c>
      <c r="I327" s="316" t="s">
        <v>638</v>
      </c>
      <c r="J327" s="311"/>
    </row>
    <row r="328" spans="1:10">
      <c r="A328" s="304" t="s">
        <v>75</v>
      </c>
      <c r="B328" s="309" t="s">
        <v>773</v>
      </c>
      <c r="C328" s="310" t="s">
        <v>636</v>
      </c>
      <c r="D328" s="311" t="s">
        <v>464</v>
      </c>
      <c r="E328" s="311" t="s">
        <v>760</v>
      </c>
      <c r="F328" s="316" t="s">
        <v>638</v>
      </c>
      <c r="G328" s="316" t="s">
        <v>638</v>
      </c>
      <c r="H328" s="316" t="s">
        <v>638</v>
      </c>
      <c r="I328" s="316" t="s">
        <v>638</v>
      </c>
      <c r="J328" s="311"/>
    </row>
    <row r="329" spans="1:10">
      <c r="A329" s="304" t="s">
        <v>75</v>
      </c>
      <c r="B329" s="313" t="s">
        <v>774</v>
      </c>
      <c r="C329" s="349" t="s">
        <v>642</v>
      </c>
      <c r="D329" s="311" t="s">
        <v>464</v>
      </c>
      <c r="E329" s="311" t="s">
        <v>760</v>
      </c>
      <c r="F329" s="316" t="s">
        <v>638</v>
      </c>
      <c r="G329" s="316" t="s">
        <v>638</v>
      </c>
      <c r="H329" s="316" t="s">
        <v>638</v>
      </c>
      <c r="I329" s="316" t="s">
        <v>638</v>
      </c>
      <c r="J329" s="311"/>
    </row>
    <row r="330" spans="1:10">
      <c r="A330" s="304" t="s">
        <v>75</v>
      </c>
      <c r="B330" s="313" t="s">
        <v>774</v>
      </c>
      <c r="C330" s="357" t="s">
        <v>472</v>
      </c>
      <c r="D330" s="311" t="s">
        <v>464</v>
      </c>
      <c r="E330" s="311" t="s">
        <v>760</v>
      </c>
      <c r="F330" s="316" t="s">
        <v>638</v>
      </c>
      <c r="G330" s="316" t="s">
        <v>638</v>
      </c>
      <c r="H330" s="316" t="s">
        <v>638</v>
      </c>
      <c r="I330" s="316" t="s">
        <v>638</v>
      </c>
      <c r="J330" s="311"/>
    </row>
    <row r="331" spans="1:10">
      <c r="A331" s="304" t="s">
        <v>75</v>
      </c>
      <c r="B331" s="313" t="s">
        <v>775</v>
      </c>
      <c r="C331" s="349" t="s">
        <v>636</v>
      </c>
      <c r="D331" s="311" t="s">
        <v>464</v>
      </c>
      <c r="E331" s="311" t="s">
        <v>760</v>
      </c>
      <c r="F331" s="316" t="s">
        <v>638</v>
      </c>
      <c r="G331" s="316" t="s">
        <v>638</v>
      </c>
      <c r="H331" s="316" t="s">
        <v>638</v>
      </c>
      <c r="I331" s="316" t="s">
        <v>638</v>
      </c>
      <c r="J331" s="311"/>
    </row>
    <row r="332" spans="1:10">
      <c r="A332" s="304" t="s">
        <v>75</v>
      </c>
      <c r="B332" s="309" t="s">
        <v>776</v>
      </c>
      <c r="C332" s="310" t="s">
        <v>642</v>
      </c>
      <c r="D332" s="311" t="s">
        <v>464</v>
      </c>
      <c r="E332" s="311" t="s">
        <v>760</v>
      </c>
      <c r="F332" s="316" t="s">
        <v>638</v>
      </c>
      <c r="G332" s="316" t="s">
        <v>638</v>
      </c>
      <c r="H332" s="316" t="s">
        <v>638</v>
      </c>
      <c r="I332" s="316" t="s">
        <v>638</v>
      </c>
      <c r="J332" s="311"/>
    </row>
    <row r="333" spans="1:10">
      <c r="A333" s="304" t="s">
        <v>75</v>
      </c>
      <c r="B333" s="309" t="s">
        <v>776</v>
      </c>
      <c r="C333" s="356" t="s">
        <v>472</v>
      </c>
      <c r="D333" s="311" t="s">
        <v>464</v>
      </c>
      <c r="E333" s="311" t="s">
        <v>760</v>
      </c>
      <c r="F333" s="316" t="s">
        <v>638</v>
      </c>
      <c r="G333" s="316" t="s">
        <v>638</v>
      </c>
      <c r="H333" s="316" t="s">
        <v>638</v>
      </c>
      <c r="I333" s="316" t="s">
        <v>638</v>
      </c>
      <c r="J333" s="311"/>
    </row>
    <row r="334" spans="1:10">
      <c r="A334" s="304" t="s">
        <v>75</v>
      </c>
      <c r="B334" s="309" t="s">
        <v>777</v>
      </c>
      <c r="C334" s="310" t="s">
        <v>636</v>
      </c>
      <c r="D334" s="311" t="s">
        <v>464</v>
      </c>
      <c r="E334" s="311" t="s">
        <v>760</v>
      </c>
      <c r="F334" s="316" t="s">
        <v>638</v>
      </c>
      <c r="G334" s="316" t="s">
        <v>638</v>
      </c>
      <c r="H334" s="316" t="s">
        <v>638</v>
      </c>
      <c r="I334" s="316" t="s">
        <v>638</v>
      </c>
      <c r="J334" s="311"/>
    </row>
    <row r="335" spans="1:10">
      <c r="A335" s="358" t="s">
        <v>75</v>
      </c>
      <c r="B335" s="313" t="s">
        <v>778</v>
      </c>
      <c r="C335" s="314" t="s">
        <v>647</v>
      </c>
      <c r="D335" s="316" t="s">
        <v>638</v>
      </c>
      <c r="E335" s="316" t="s">
        <v>638</v>
      </c>
      <c r="F335" s="316" t="s">
        <v>638</v>
      </c>
      <c r="G335" s="316" t="s">
        <v>638</v>
      </c>
      <c r="H335" s="345" t="s">
        <v>57</v>
      </c>
      <c r="I335" s="345" t="s">
        <v>639</v>
      </c>
      <c r="J335" s="311"/>
    </row>
    <row r="336" spans="1:10">
      <c r="A336" s="358" t="s">
        <v>75</v>
      </c>
      <c r="B336" s="313" t="s">
        <v>778</v>
      </c>
      <c r="C336" s="315" t="s">
        <v>472</v>
      </c>
      <c r="D336" s="316" t="s">
        <v>638</v>
      </c>
      <c r="E336" s="316" t="s">
        <v>638</v>
      </c>
      <c r="F336" s="316" t="s">
        <v>638</v>
      </c>
      <c r="G336" s="316" t="s">
        <v>638</v>
      </c>
      <c r="H336" s="345" t="s">
        <v>57</v>
      </c>
      <c r="I336" s="345" t="s">
        <v>639</v>
      </c>
      <c r="J336" s="311"/>
    </row>
    <row r="337" spans="1:10">
      <c r="A337" s="304" t="s">
        <v>75</v>
      </c>
      <c r="B337" s="309" t="s">
        <v>779</v>
      </c>
      <c r="C337" s="359" t="s">
        <v>636</v>
      </c>
      <c r="D337" s="316" t="s">
        <v>638</v>
      </c>
      <c r="E337" s="316" t="s">
        <v>638</v>
      </c>
      <c r="F337" s="316" t="s">
        <v>638</v>
      </c>
      <c r="G337" s="316" t="s">
        <v>638</v>
      </c>
      <c r="H337" s="311" t="s">
        <v>57</v>
      </c>
      <c r="I337" s="311" t="s">
        <v>639</v>
      </c>
      <c r="J337" s="311"/>
    </row>
    <row r="338" spans="1:10">
      <c r="A338" s="304" t="s">
        <v>75</v>
      </c>
      <c r="B338" s="313" t="s">
        <v>780</v>
      </c>
      <c r="C338" s="360" t="s">
        <v>636</v>
      </c>
      <c r="D338" s="316" t="s">
        <v>638</v>
      </c>
      <c r="E338" s="316" t="s">
        <v>638</v>
      </c>
      <c r="F338" s="316" t="s">
        <v>638</v>
      </c>
      <c r="G338" s="316" t="s">
        <v>638</v>
      </c>
      <c r="H338" s="311" t="s">
        <v>57</v>
      </c>
      <c r="I338" s="311" t="s">
        <v>639</v>
      </c>
      <c r="J338" s="311"/>
    </row>
    <row r="339" spans="1:10">
      <c r="A339" s="304" t="s">
        <v>75</v>
      </c>
      <c r="B339" s="309" t="s">
        <v>781</v>
      </c>
      <c r="C339" s="359" t="s">
        <v>636</v>
      </c>
      <c r="D339" s="316" t="s">
        <v>638</v>
      </c>
      <c r="E339" s="316" t="s">
        <v>638</v>
      </c>
      <c r="F339" s="316" t="s">
        <v>638</v>
      </c>
      <c r="G339" s="316" t="s">
        <v>638</v>
      </c>
      <c r="H339" s="311" t="s">
        <v>57</v>
      </c>
      <c r="I339" s="311" t="s">
        <v>639</v>
      </c>
      <c r="J339" s="311"/>
    </row>
    <row r="340" spans="1:10">
      <c r="A340" s="304" t="s">
        <v>75</v>
      </c>
      <c r="B340" s="313" t="s">
        <v>782</v>
      </c>
      <c r="C340" s="349" t="s">
        <v>118</v>
      </c>
      <c r="D340" s="316" t="s">
        <v>638</v>
      </c>
      <c r="E340" s="316" t="s">
        <v>638</v>
      </c>
      <c r="F340" s="316" t="s">
        <v>638</v>
      </c>
      <c r="G340" s="316" t="s">
        <v>638</v>
      </c>
      <c r="H340" s="311" t="s">
        <v>57</v>
      </c>
      <c r="I340" s="311" t="s">
        <v>639</v>
      </c>
      <c r="J340" s="311"/>
    </row>
    <row r="341" spans="1:10">
      <c r="A341" s="325" t="s">
        <v>75</v>
      </c>
      <c r="B341" s="326" t="s">
        <v>782</v>
      </c>
      <c r="C341" s="361" t="s">
        <v>472</v>
      </c>
      <c r="D341" s="340" t="s">
        <v>638</v>
      </c>
      <c r="E341" s="340" t="s">
        <v>638</v>
      </c>
      <c r="F341" s="340" t="s">
        <v>638</v>
      </c>
      <c r="G341" s="340" t="s">
        <v>638</v>
      </c>
      <c r="H341" s="328" t="s">
        <v>57</v>
      </c>
      <c r="I341" s="328" t="s">
        <v>639</v>
      </c>
      <c r="J341" s="311"/>
    </row>
    <row r="342" spans="1:10">
      <c r="A342" s="362" t="s">
        <v>470</v>
      </c>
      <c r="B342" s="331" t="s">
        <v>783</v>
      </c>
      <c r="C342" s="353" t="s">
        <v>118</v>
      </c>
      <c r="D342" s="333" t="s">
        <v>471</v>
      </c>
      <c r="E342" s="333" t="s">
        <v>672</v>
      </c>
      <c r="F342" s="333" t="s">
        <v>671</v>
      </c>
      <c r="G342" s="333" t="s">
        <v>672</v>
      </c>
      <c r="H342" s="333" t="s">
        <v>57</v>
      </c>
      <c r="I342" s="333" t="s">
        <v>639</v>
      </c>
      <c r="J342" s="311"/>
    </row>
    <row r="343" spans="1:10">
      <c r="A343" s="363" t="s">
        <v>470</v>
      </c>
      <c r="B343" s="309" t="s">
        <v>783</v>
      </c>
      <c r="C343" s="310" t="s">
        <v>129</v>
      </c>
      <c r="D343" s="311" t="s">
        <v>471</v>
      </c>
      <c r="E343" s="311" t="s">
        <v>672</v>
      </c>
      <c r="F343" s="316" t="s">
        <v>638</v>
      </c>
      <c r="G343" s="316" t="s">
        <v>638</v>
      </c>
      <c r="H343" s="311" t="s">
        <v>57</v>
      </c>
      <c r="I343" s="311" t="s">
        <v>639</v>
      </c>
      <c r="J343" s="311"/>
    </row>
    <row r="344" spans="1:10">
      <c r="A344" s="363" t="s">
        <v>470</v>
      </c>
      <c r="B344" s="309" t="s">
        <v>783</v>
      </c>
      <c r="C344" s="310" t="s">
        <v>641</v>
      </c>
      <c r="D344" s="311" t="s">
        <v>471</v>
      </c>
      <c r="E344" s="311" t="s">
        <v>784</v>
      </c>
      <c r="F344" s="316" t="s">
        <v>638</v>
      </c>
      <c r="G344" s="316" t="s">
        <v>638</v>
      </c>
      <c r="H344" s="311" t="s">
        <v>57</v>
      </c>
      <c r="I344" s="311" t="s">
        <v>639</v>
      </c>
      <c r="J344" s="311"/>
    </row>
    <row r="345" spans="1:10">
      <c r="A345" s="363" t="s">
        <v>470</v>
      </c>
      <c r="B345" s="309" t="s">
        <v>783</v>
      </c>
      <c r="C345" s="310" t="s">
        <v>642</v>
      </c>
      <c r="D345" s="316" t="s">
        <v>638</v>
      </c>
      <c r="E345" s="316" t="s">
        <v>638</v>
      </c>
      <c r="F345" s="316" t="s">
        <v>638</v>
      </c>
      <c r="G345" s="316" t="s">
        <v>638</v>
      </c>
      <c r="H345" s="311" t="s">
        <v>57</v>
      </c>
      <c r="I345" s="311" t="s">
        <v>639</v>
      </c>
      <c r="J345" s="311"/>
    </row>
    <row r="346" spans="1:10">
      <c r="A346" s="363" t="s">
        <v>470</v>
      </c>
      <c r="B346" s="309" t="s">
        <v>783</v>
      </c>
      <c r="C346" s="310" t="s">
        <v>472</v>
      </c>
      <c r="D346" s="316" t="s">
        <v>638</v>
      </c>
      <c r="E346" s="316" t="s">
        <v>638</v>
      </c>
      <c r="F346" s="316" t="s">
        <v>638</v>
      </c>
      <c r="G346" s="316" t="s">
        <v>638</v>
      </c>
      <c r="H346" s="311" t="s">
        <v>57</v>
      </c>
      <c r="I346" s="311" t="s">
        <v>639</v>
      </c>
      <c r="J346" s="311"/>
    </row>
    <row r="347" spans="1:10">
      <c r="A347" s="363" t="s">
        <v>470</v>
      </c>
      <c r="B347" s="309" t="s">
        <v>783</v>
      </c>
      <c r="C347" s="310" t="s">
        <v>492</v>
      </c>
      <c r="D347" s="311" t="s">
        <v>471</v>
      </c>
      <c r="E347" s="311" t="s">
        <v>672</v>
      </c>
      <c r="F347" s="316" t="s">
        <v>638</v>
      </c>
      <c r="G347" s="316" t="s">
        <v>638</v>
      </c>
      <c r="H347" s="316" t="s">
        <v>638</v>
      </c>
      <c r="I347" s="316" t="s">
        <v>638</v>
      </c>
      <c r="J347" s="311"/>
    </row>
    <row r="348" spans="1:10">
      <c r="A348" s="363" t="s">
        <v>470</v>
      </c>
      <c r="B348" s="313" t="s">
        <v>785</v>
      </c>
      <c r="C348" s="349" t="s">
        <v>642</v>
      </c>
      <c r="D348" s="311" t="s">
        <v>471</v>
      </c>
      <c r="E348" s="311" t="s">
        <v>786</v>
      </c>
      <c r="F348" s="316" t="s">
        <v>638</v>
      </c>
      <c r="G348" s="316" t="s">
        <v>638</v>
      </c>
      <c r="H348" s="311" t="s">
        <v>57</v>
      </c>
      <c r="I348" s="311" t="s">
        <v>639</v>
      </c>
      <c r="J348" s="311"/>
    </row>
    <row r="349" spans="1:10">
      <c r="A349" s="363" t="s">
        <v>470</v>
      </c>
      <c r="B349" s="313" t="s">
        <v>785</v>
      </c>
      <c r="C349" s="349" t="s">
        <v>472</v>
      </c>
      <c r="D349" s="311" t="s">
        <v>471</v>
      </c>
      <c r="E349" s="311" t="s">
        <v>786</v>
      </c>
      <c r="F349" s="316" t="s">
        <v>638</v>
      </c>
      <c r="G349" s="316" t="s">
        <v>638</v>
      </c>
      <c r="H349" s="311" t="s">
        <v>57</v>
      </c>
      <c r="I349" s="311" t="s">
        <v>639</v>
      </c>
      <c r="J349" s="311"/>
    </row>
    <row r="350" spans="1:10">
      <c r="A350" s="363" t="s">
        <v>470</v>
      </c>
      <c r="B350" s="309" t="s">
        <v>787</v>
      </c>
      <c r="C350" s="310" t="s">
        <v>118</v>
      </c>
      <c r="D350" s="333" t="s">
        <v>471</v>
      </c>
      <c r="E350" s="333" t="s">
        <v>672</v>
      </c>
      <c r="F350" s="333" t="s">
        <v>671</v>
      </c>
      <c r="G350" s="333" t="s">
        <v>672</v>
      </c>
      <c r="H350" s="311" t="s">
        <v>57</v>
      </c>
      <c r="I350" s="311" t="s">
        <v>639</v>
      </c>
      <c r="J350" s="311"/>
    </row>
    <row r="351" spans="1:10">
      <c r="A351" s="363" t="s">
        <v>470</v>
      </c>
      <c r="B351" s="309" t="s">
        <v>787</v>
      </c>
      <c r="C351" s="310" t="s">
        <v>129</v>
      </c>
      <c r="D351" s="311" t="s">
        <v>471</v>
      </c>
      <c r="E351" s="311" t="s">
        <v>672</v>
      </c>
      <c r="F351" s="316" t="s">
        <v>638</v>
      </c>
      <c r="G351" s="316" t="s">
        <v>638</v>
      </c>
      <c r="H351" s="311" t="s">
        <v>57</v>
      </c>
      <c r="I351" s="311" t="s">
        <v>639</v>
      </c>
      <c r="J351" s="311"/>
    </row>
    <row r="352" spans="1:10">
      <c r="A352" s="363" t="s">
        <v>470</v>
      </c>
      <c r="B352" s="309" t="s">
        <v>787</v>
      </c>
      <c r="C352" s="310" t="s">
        <v>641</v>
      </c>
      <c r="D352" s="311" t="s">
        <v>471</v>
      </c>
      <c r="E352" s="311" t="s">
        <v>784</v>
      </c>
      <c r="F352" s="316" t="s">
        <v>638</v>
      </c>
      <c r="G352" s="316" t="s">
        <v>638</v>
      </c>
      <c r="H352" s="311" t="s">
        <v>57</v>
      </c>
      <c r="I352" s="311" t="s">
        <v>639</v>
      </c>
      <c r="J352" s="311"/>
    </row>
    <row r="353" spans="1:10">
      <c r="A353" s="363" t="s">
        <v>470</v>
      </c>
      <c r="B353" s="309" t="s">
        <v>787</v>
      </c>
      <c r="C353" s="310" t="s">
        <v>642</v>
      </c>
      <c r="D353" s="316" t="s">
        <v>638</v>
      </c>
      <c r="E353" s="316" t="s">
        <v>638</v>
      </c>
      <c r="F353" s="316" t="s">
        <v>638</v>
      </c>
      <c r="G353" s="316" t="s">
        <v>638</v>
      </c>
      <c r="H353" s="311" t="s">
        <v>57</v>
      </c>
      <c r="I353" s="311" t="s">
        <v>639</v>
      </c>
      <c r="J353" s="311"/>
    </row>
    <row r="354" spans="1:10">
      <c r="A354" s="363" t="s">
        <v>470</v>
      </c>
      <c r="B354" s="309" t="s">
        <v>787</v>
      </c>
      <c r="C354" s="310" t="s">
        <v>472</v>
      </c>
      <c r="D354" s="316" t="s">
        <v>638</v>
      </c>
      <c r="E354" s="316" t="s">
        <v>638</v>
      </c>
      <c r="F354" s="316" t="s">
        <v>638</v>
      </c>
      <c r="G354" s="316" t="s">
        <v>638</v>
      </c>
      <c r="H354" s="311" t="s">
        <v>57</v>
      </c>
      <c r="I354" s="311" t="s">
        <v>639</v>
      </c>
      <c r="J354" s="311"/>
    </row>
    <row r="355" spans="1:10">
      <c r="A355" s="363" t="s">
        <v>470</v>
      </c>
      <c r="B355" s="309" t="s">
        <v>787</v>
      </c>
      <c r="C355" s="310" t="s">
        <v>492</v>
      </c>
      <c r="D355" s="311" t="s">
        <v>471</v>
      </c>
      <c r="E355" s="311" t="s">
        <v>672</v>
      </c>
      <c r="F355" s="316" t="s">
        <v>638</v>
      </c>
      <c r="G355" s="316" t="s">
        <v>638</v>
      </c>
      <c r="H355" s="316" t="s">
        <v>638</v>
      </c>
      <c r="I355" s="316" t="s">
        <v>638</v>
      </c>
      <c r="J355" s="311"/>
    </row>
    <row r="356" spans="1:10">
      <c r="A356" s="363" t="s">
        <v>470</v>
      </c>
      <c r="B356" s="313" t="s">
        <v>788</v>
      </c>
      <c r="C356" s="349" t="s">
        <v>118</v>
      </c>
      <c r="D356" s="311" t="s">
        <v>471</v>
      </c>
      <c r="E356" s="311" t="s">
        <v>672</v>
      </c>
      <c r="F356" s="333" t="s">
        <v>671</v>
      </c>
      <c r="G356" s="333" t="s">
        <v>672</v>
      </c>
      <c r="H356" s="311" t="s">
        <v>57</v>
      </c>
      <c r="I356" s="311" t="s">
        <v>639</v>
      </c>
      <c r="J356" s="311"/>
    </row>
    <row r="357" spans="1:10">
      <c r="A357" s="363" t="s">
        <v>470</v>
      </c>
      <c r="B357" s="313" t="s">
        <v>788</v>
      </c>
      <c r="C357" s="349" t="s">
        <v>129</v>
      </c>
      <c r="D357" s="311" t="s">
        <v>471</v>
      </c>
      <c r="E357" s="311" t="s">
        <v>672</v>
      </c>
      <c r="F357" s="316" t="s">
        <v>638</v>
      </c>
      <c r="G357" s="316" t="s">
        <v>638</v>
      </c>
      <c r="H357" s="311" t="s">
        <v>57</v>
      </c>
      <c r="I357" s="311" t="s">
        <v>639</v>
      </c>
      <c r="J357" s="311"/>
    </row>
    <row r="358" spans="1:10">
      <c r="A358" s="363" t="s">
        <v>470</v>
      </c>
      <c r="B358" s="313" t="s">
        <v>788</v>
      </c>
      <c r="C358" s="349" t="s">
        <v>641</v>
      </c>
      <c r="D358" s="311" t="s">
        <v>471</v>
      </c>
      <c r="E358" s="311" t="s">
        <v>784</v>
      </c>
      <c r="F358" s="316" t="s">
        <v>638</v>
      </c>
      <c r="G358" s="316" t="s">
        <v>638</v>
      </c>
      <c r="H358" s="311" t="s">
        <v>57</v>
      </c>
      <c r="I358" s="311" t="s">
        <v>639</v>
      </c>
      <c r="J358" s="311"/>
    </row>
    <row r="359" spans="1:10">
      <c r="A359" s="363" t="s">
        <v>470</v>
      </c>
      <c r="B359" s="313" t="s">
        <v>788</v>
      </c>
      <c r="C359" s="349" t="s">
        <v>642</v>
      </c>
      <c r="D359" s="316" t="s">
        <v>638</v>
      </c>
      <c r="E359" s="316" t="s">
        <v>638</v>
      </c>
      <c r="F359" s="316" t="s">
        <v>638</v>
      </c>
      <c r="G359" s="316" t="s">
        <v>638</v>
      </c>
      <c r="H359" s="311" t="s">
        <v>57</v>
      </c>
      <c r="I359" s="311" t="s">
        <v>639</v>
      </c>
      <c r="J359" s="311"/>
    </row>
    <row r="360" spans="1:10">
      <c r="A360" s="363" t="s">
        <v>470</v>
      </c>
      <c r="B360" s="313" t="s">
        <v>788</v>
      </c>
      <c r="C360" s="349" t="s">
        <v>472</v>
      </c>
      <c r="D360" s="316" t="s">
        <v>638</v>
      </c>
      <c r="E360" s="316" t="s">
        <v>638</v>
      </c>
      <c r="F360" s="316" t="s">
        <v>638</v>
      </c>
      <c r="G360" s="316" t="s">
        <v>638</v>
      </c>
      <c r="H360" s="311" t="s">
        <v>57</v>
      </c>
      <c r="I360" s="311" t="s">
        <v>639</v>
      </c>
      <c r="J360" s="311"/>
    </row>
    <row r="361" spans="1:10">
      <c r="A361" s="363" t="s">
        <v>470</v>
      </c>
      <c r="B361" s="313" t="s">
        <v>788</v>
      </c>
      <c r="C361" s="349" t="s">
        <v>492</v>
      </c>
      <c r="D361" s="311" t="s">
        <v>471</v>
      </c>
      <c r="E361" s="311" t="s">
        <v>672</v>
      </c>
      <c r="F361" s="316" t="s">
        <v>638</v>
      </c>
      <c r="G361" s="316" t="s">
        <v>638</v>
      </c>
      <c r="H361" s="316" t="s">
        <v>638</v>
      </c>
      <c r="I361" s="316" t="s">
        <v>638</v>
      </c>
      <c r="J361" s="311"/>
    </row>
    <row r="362" spans="1:10">
      <c r="A362" s="363" t="s">
        <v>470</v>
      </c>
      <c r="B362" s="309" t="s">
        <v>789</v>
      </c>
      <c r="C362" s="310" t="s">
        <v>642</v>
      </c>
      <c r="D362" s="311" t="s">
        <v>471</v>
      </c>
      <c r="E362" s="311" t="s">
        <v>786</v>
      </c>
      <c r="F362" s="316" t="s">
        <v>638</v>
      </c>
      <c r="G362" s="316" t="s">
        <v>638</v>
      </c>
      <c r="H362" s="311" t="s">
        <v>57</v>
      </c>
      <c r="I362" s="311" t="s">
        <v>639</v>
      </c>
      <c r="J362" s="311"/>
    </row>
    <row r="363" spans="1:10">
      <c r="A363" s="363" t="s">
        <v>470</v>
      </c>
      <c r="B363" s="309" t="s">
        <v>789</v>
      </c>
      <c r="C363" s="310" t="s">
        <v>472</v>
      </c>
      <c r="D363" s="311" t="s">
        <v>471</v>
      </c>
      <c r="E363" s="311" t="s">
        <v>786</v>
      </c>
      <c r="F363" s="316" t="s">
        <v>638</v>
      </c>
      <c r="G363" s="316" t="s">
        <v>638</v>
      </c>
      <c r="H363" s="311" t="s">
        <v>57</v>
      </c>
      <c r="I363" s="311" t="s">
        <v>639</v>
      </c>
      <c r="J363" s="311"/>
    </row>
    <row r="364" spans="1:10">
      <c r="A364" s="363" t="s">
        <v>470</v>
      </c>
      <c r="B364" s="364" t="s">
        <v>790</v>
      </c>
      <c r="C364" s="349" t="s">
        <v>118</v>
      </c>
      <c r="D364" s="311" t="s">
        <v>471</v>
      </c>
      <c r="E364" s="311" t="s">
        <v>672</v>
      </c>
      <c r="F364" s="333" t="s">
        <v>671</v>
      </c>
      <c r="G364" s="333" t="s">
        <v>672</v>
      </c>
      <c r="H364" s="311" t="s">
        <v>57</v>
      </c>
      <c r="I364" s="311" t="s">
        <v>639</v>
      </c>
      <c r="J364" s="311"/>
    </row>
    <row r="365" spans="1:10">
      <c r="A365" s="363" t="s">
        <v>470</v>
      </c>
      <c r="B365" s="364" t="s">
        <v>790</v>
      </c>
      <c r="C365" s="349" t="s">
        <v>129</v>
      </c>
      <c r="D365" s="311" t="s">
        <v>471</v>
      </c>
      <c r="E365" s="311" t="s">
        <v>672</v>
      </c>
      <c r="F365" s="316" t="s">
        <v>638</v>
      </c>
      <c r="G365" s="316" t="s">
        <v>638</v>
      </c>
      <c r="H365" s="311" t="s">
        <v>57</v>
      </c>
      <c r="I365" s="311" t="s">
        <v>639</v>
      </c>
      <c r="J365" s="311"/>
    </row>
    <row r="366" spans="1:10">
      <c r="A366" s="363" t="s">
        <v>470</v>
      </c>
      <c r="B366" s="364" t="s">
        <v>790</v>
      </c>
      <c r="C366" s="349" t="s">
        <v>641</v>
      </c>
      <c r="D366" s="311" t="s">
        <v>471</v>
      </c>
      <c r="E366" s="311" t="s">
        <v>784</v>
      </c>
      <c r="F366" s="316" t="s">
        <v>638</v>
      </c>
      <c r="G366" s="316" t="s">
        <v>638</v>
      </c>
      <c r="H366" s="311" t="s">
        <v>57</v>
      </c>
      <c r="I366" s="311" t="s">
        <v>639</v>
      </c>
      <c r="J366" s="311"/>
    </row>
    <row r="367" spans="1:10">
      <c r="A367" s="363" t="s">
        <v>470</v>
      </c>
      <c r="B367" s="364" t="s">
        <v>790</v>
      </c>
      <c r="C367" s="349" t="s">
        <v>642</v>
      </c>
      <c r="D367" s="316" t="s">
        <v>638</v>
      </c>
      <c r="E367" s="316" t="s">
        <v>638</v>
      </c>
      <c r="F367" s="316" t="s">
        <v>638</v>
      </c>
      <c r="G367" s="316" t="s">
        <v>638</v>
      </c>
      <c r="H367" s="311" t="s">
        <v>57</v>
      </c>
      <c r="I367" s="311" t="s">
        <v>639</v>
      </c>
      <c r="J367" s="311"/>
    </row>
    <row r="368" spans="1:10">
      <c r="A368" s="363" t="s">
        <v>470</v>
      </c>
      <c r="B368" s="364" t="s">
        <v>790</v>
      </c>
      <c r="C368" s="349" t="s">
        <v>472</v>
      </c>
      <c r="D368" s="316" t="s">
        <v>638</v>
      </c>
      <c r="E368" s="316" t="s">
        <v>638</v>
      </c>
      <c r="F368" s="316" t="s">
        <v>638</v>
      </c>
      <c r="G368" s="316" t="s">
        <v>638</v>
      </c>
      <c r="H368" s="311" t="s">
        <v>57</v>
      </c>
      <c r="I368" s="311" t="s">
        <v>639</v>
      </c>
      <c r="J368" s="311"/>
    </row>
    <row r="369" spans="1:10">
      <c r="A369" s="363" t="s">
        <v>470</v>
      </c>
      <c r="B369" s="364" t="s">
        <v>790</v>
      </c>
      <c r="C369" s="349" t="s">
        <v>492</v>
      </c>
      <c r="D369" s="311" t="s">
        <v>471</v>
      </c>
      <c r="E369" s="311" t="s">
        <v>672</v>
      </c>
      <c r="F369" s="316" t="s">
        <v>638</v>
      </c>
      <c r="G369" s="316" t="s">
        <v>638</v>
      </c>
      <c r="H369" s="316" t="s">
        <v>638</v>
      </c>
      <c r="I369" s="316" t="s">
        <v>638</v>
      </c>
      <c r="J369" s="311"/>
    </row>
    <row r="370" spans="1:10">
      <c r="A370" s="363" t="s">
        <v>470</v>
      </c>
      <c r="B370" s="337" t="s">
        <v>791</v>
      </c>
      <c r="C370" s="310" t="s">
        <v>118</v>
      </c>
      <c r="D370" s="311" t="s">
        <v>471</v>
      </c>
      <c r="E370" s="311" t="s">
        <v>672</v>
      </c>
      <c r="F370" s="333" t="s">
        <v>671</v>
      </c>
      <c r="G370" s="333" t="s">
        <v>672</v>
      </c>
      <c r="H370" s="311" t="s">
        <v>57</v>
      </c>
      <c r="I370" s="311" t="s">
        <v>639</v>
      </c>
      <c r="J370" s="311"/>
    </row>
    <row r="371" spans="1:10">
      <c r="A371" s="363" t="s">
        <v>470</v>
      </c>
      <c r="B371" s="337" t="s">
        <v>791</v>
      </c>
      <c r="C371" s="310" t="s">
        <v>129</v>
      </c>
      <c r="D371" s="311" t="s">
        <v>471</v>
      </c>
      <c r="E371" s="311" t="s">
        <v>672</v>
      </c>
      <c r="F371" s="316" t="s">
        <v>638</v>
      </c>
      <c r="G371" s="316" t="s">
        <v>638</v>
      </c>
      <c r="H371" s="311" t="s">
        <v>57</v>
      </c>
      <c r="I371" s="311" t="s">
        <v>639</v>
      </c>
      <c r="J371" s="311"/>
    </row>
    <row r="372" spans="1:10">
      <c r="A372" s="363" t="s">
        <v>470</v>
      </c>
      <c r="B372" s="337" t="s">
        <v>791</v>
      </c>
      <c r="C372" s="310" t="s">
        <v>641</v>
      </c>
      <c r="D372" s="311" t="s">
        <v>471</v>
      </c>
      <c r="E372" s="311" t="s">
        <v>784</v>
      </c>
      <c r="F372" s="316" t="s">
        <v>638</v>
      </c>
      <c r="G372" s="316" t="s">
        <v>638</v>
      </c>
      <c r="H372" s="311" t="s">
        <v>57</v>
      </c>
      <c r="I372" s="311" t="s">
        <v>639</v>
      </c>
      <c r="J372" s="311"/>
    </row>
    <row r="373" spans="1:10">
      <c r="A373" s="363" t="s">
        <v>470</v>
      </c>
      <c r="B373" s="337" t="s">
        <v>791</v>
      </c>
      <c r="C373" s="310" t="s">
        <v>642</v>
      </c>
      <c r="D373" s="316" t="s">
        <v>638</v>
      </c>
      <c r="E373" s="316" t="s">
        <v>638</v>
      </c>
      <c r="F373" s="316" t="s">
        <v>638</v>
      </c>
      <c r="G373" s="316" t="s">
        <v>638</v>
      </c>
      <c r="H373" s="311" t="s">
        <v>57</v>
      </c>
      <c r="I373" s="311" t="s">
        <v>639</v>
      </c>
      <c r="J373" s="311"/>
    </row>
    <row r="374" spans="1:10">
      <c r="A374" s="363" t="s">
        <v>470</v>
      </c>
      <c r="B374" s="337" t="s">
        <v>791</v>
      </c>
      <c r="C374" s="310" t="s">
        <v>472</v>
      </c>
      <c r="D374" s="316" t="s">
        <v>638</v>
      </c>
      <c r="E374" s="316" t="s">
        <v>638</v>
      </c>
      <c r="F374" s="316" t="s">
        <v>638</v>
      </c>
      <c r="G374" s="316" t="s">
        <v>638</v>
      </c>
      <c r="H374" s="311" t="s">
        <v>57</v>
      </c>
      <c r="I374" s="311" t="s">
        <v>639</v>
      </c>
      <c r="J374" s="311"/>
    </row>
    <row r="375" spans="1:10">
      <c r="A375" s="363" t="s">
        <v>470</v>
      </c>
      <c r="B375" s="337" t="s">
        <v>791</v>
      </c>
      <c r="C375" s="310" t="s">
        <v>492</v>
      </c>
      <c r="D375" s="311" t="s">
        <v>471</v>
      </c>
      <c r="E375" s="311" t="s">
        <v>672</v>
      </c>
      <c r="F375" s="316" t="s">
        <v>638</v>
      </c>
      <c r="G375" s="316" t="s">
        <v>638</v>
      </c>
      <c r="H375" s="316" t="s">
        <v>638</v>
      </c>
      <c r="I375" s="316" t="s">
        <v>638</v>
      </c>
      <c r="J375" s="311"/>
    </row>
    <row r="376" spans="1:10">
      <c r="A376" s="363" t="s">
        <v>470</v>
      </c>
      <c r="B376" s="364" t="s">
        <v>792</v>
      </c>
      <c r="C376" s="349" t="s">
        <v>642</v>
      </c>
      <c r="D376" s="311" t="s">
        <v>471</v>
      </c>
      <c r="E376" s="311" t="s">
        <v>786</v>
      </c>
      <c r="F376" s="316" t="s">
        <v>638</v>
      </c>
      <c r="G376" s="316" t="s">
        <v>638</v>
      </c>
      <c r="H376" s="311" t="s">
        <v>57</v>
      </c>
      <c r="I376" s="311" t="s">
        <v>639</v>
      </c>
      <c r="J376" s="311"/>
    </row>
    <row r="377" spans="1:10">
      <c r="A377" s="363" t="s">
        <v>470</v>
      </c>
      <c r="B377" s="364" t="s">
        <v>792</v>
      </c>
      <c r="C377" s="349" t="s">
        <v>472</v>
      </c>
      <c r="D377" s="311" t="s">
        <v>471</v>
      </c>
      <c r="E377" s="311" t="s">
        <v>786</v>
      </c>
      <c r="F377" s="316" t="s">
        <v>638</v>
      </c>
      <c r="G377" s="316" t="s">
        <v>638</v>
      </c>
      <c r="H377" s="311" t="s">
        <v>57</v>
      </c>
      <c r="I377" s="311" t="s">
        <v>639</v>
      </c>
      <c r="J377" s="311"/>
    </row>
    <row r="378" spans="1:10">
      <c r="A378" s="363" t="s">
        <v>470</v>
      </c>
      <c r="B378" s="309" t="s">
        <v>793</v>
      </c>
      <c r="C378" s="310" t="s">
        <v>118</v>
      </c>
      <c r="D378" s="311" t="s">
        <v>471</v>
      </c>
      <c r="E378" s="311" t="s">
        <v>672</v>
      </c>
      <c r="F378" s="333" t="s">
        <v>671</v>
      </c>
      <c r="G378" s="333" t="s">
        <v>672</v>
      </c>
      <c r="H378" s="311" t="s">
        <v>57</v>
      </c>
      <c r="I378" s="311" t="s">
        <v>639</v>
      </c>
      <c r="J378" s="311"/>
    </row>
    <row r="379" spans="1:10">
      <c r="A379" s="363" t="s">
        <v>470</v>
      </c>
      <c r="B379" s="309" t="s">
        <v>793</v>
      </c>
      <c r="C379" s="310" t="s">
        <v>129</v>
      </c>
      <c r="D379" s="311" t="s">
        <v>471</v>
      </c>
      <c r="E379" s="311" t="s">
        <v>672</v>
      </c>
      <c r="F379" s="316" t="s">
        <v>638</v>
      </c>
      <c r="G379" s="316" t="s">
        <v>638</v>
      </c>
      <c r="H379" s="311" t="s">
        <v>57</v>
      </c>
      <c r="I379" s="311" t="s">
        <v>639</v>
      </c>
      <c r="J379" s="311"/>
    </row>
    <row r="380" spans="1:10">
      <c r="A380" s="363" t="s">
        <v>470</v>
      </c>
      <c r="B380" s="309" t="s">
        <v>793</v>
      </c>
      <c r="C380" s="310" t="s">
        <v>641</v>
      </c>
      <c r="D380" s="311" t="s">
        <v>471</v>
      </c>
      <c r="E380" s="311" t="s">
        <v>784</v>
      </c>
      <c r="F380" s="316" t="s">
        <v>638</v>
      </c>
      <c r="G380" s="316" t="s">
        <v>638</v>
      </c>
      <c r="H380" s="311" t="s">
        <v>57</v>
      </c>
      <c r="I380" s="311" t="s">
        <v>639</v>
      </c>
      <c r="J380" s="311"/>
    </row>
    <row r="381" spans="1:10">
      <c r="A381" s="363" t="s">
        <v>470</v>
      </c>
      <c r="B381" s="309" t="s">
        <v>793</v>
      </c>
      <c r="C381" s="310" t="s">
        <v>642</v>
      </c>
      <c r="D381" s="316" t="s">
        <v>638</v>
      </c>
      <c r="E381" s="316" t="s">
        <v>638</v>
      </c>
      <c r="F381" s="316" t="s">
        <v>638</v>
      </c>
      <c r="G381" s="316" t="s">
        <v>638</v>
      </c>
      <c r="H381" s="311" t="s">
        <v>57</v>
      </c>
      <c r="I381" s="311" t="s">
        <v>639</v>
      </c>
      <c r="J381" s="311"/>
    </row>
    <row r="382" spans="1:10">
      <c r="A382" s="363" t="s">
        <v>470</v>
      </c>
      <c r="B382" s="309" t="s">
        <v>793</v>
      </c>
      <c r="C382" s="310" t="s">
        <v>472</v>
      </c>
      <c r="D382" s="316" t="s">
        <v>638</v>
      </c>
      <c r="E382" s="316" t="s">
        <v>638</v>
      </c>
      <c r="F382" s="316" t="s">
        <v>638</v>
      </c>
      <c r="G382" s="316" t="s">
        <v>638</v>
      </c>
      <c r="H382" s="311" t="s">
        <v>57</v>
      </c>
      <c r="I382" s="311" t="s">
        <v>639</v>
      </c>
      <c r="J382" s="311"/>
    </row>
    <row r="383" spans="1:10">
      <c r="A383" s="363" t="s">
        <v>470</v>
      </c>
      <c r="B383" s="309" t="s">
        <v>793</v>
      </c>
      <c r="C383" s="310" t="s">
        <v>492</v>
      </c>
      <c r="D383" s="311" t="s">
        <v>471</v>
      </c>
      <c r="E383" s="311" t="s">
        <v>672</v>
      </c>
      <c r="F383" s="316" t="s">
        <v>638</v>
      </c>
      <c r="G383" s="316" t="s">
        <v>638</v>
      </c>
      <c r="H383" s="316" t="s">
        <v>638</v>
      </c>
      <c r="I383" s="316" t="s">
        <v>638</v>
      </c>
      <c r="J383" s="311"/>
    </row>
    <row r="384" spans="1:10">
      <c r="A384" s="363" t="s">
        <v>470</v>
      </c>
      <c r="B384" s="313" t="s">
        <v>794</v>
      </c>
      <c r="C384" s="349" t="s">
        <v>642</v>
      </c>
      <c r="D384" s="311" t="s">
        <v>471</v>
      </c>
      <c r="E384" s="311" t="s">
        <v>786</v>
      </c>
      <c r="F384" s="316" t="s">
        <v>638</v>
      </c>
      <c r="G384" s="316" t="s">
        <v>638</v>
      </c>
      <c r="H384" s="311" t="s">
        <v>57</v>
      </c>
      <c r="I384" s="311" t="s">
        <v>639</v>
      </c>
      <c r="J384" s="311"/>
    </row>
    <row r="385" spans="1:10">
      <c r="A385" s="363" t="s">
        <v>470</v>
      </c>
      <c r="B385" s="313" t="s">
        <v>794</v>
      </c>
      <c r="C385" s="349" t="s">
        <v>472</v>
      </c>
      <c r="D385" s="311" t="s">
        <v>471</v>
      </c>
      <c r="E385" s="311" t="s">
        <v>786</v>
      </c>
      <c r="F385" s="316" t="s">
        <v>638</v>
      </c>
      <c r="G385" s="316" t="s">
        <v>638</v>
      </c>
      <c r="H385" s="311" t="s">
        <v>57</v>
      </c>
      <c r="I385" s="311" t="s">
        <v>639</v>
      </c>
      <c r="J385" s="311"/>
    </row>
    <row r="386" spans="1:10">
      <c r="A386" s="363" t="s">
        <v>470</v>
      </c>
      <c r="B386" s="309" t="s">
        <v>795</v>
      </c>
      <c r="C386" s="310" t="s">
        <v>118</v>
      </c>
      <c r="D386" s="311" t="s">
        <v>471</v>
      </c>
      <c r="E386" s="311" t="s">
        <v>672</v>
      </c>
      <c r="F386" s="311" t="s">
        <v>671</v>
      </c>
      <c r="G386" s="311" t="s">
        <v>672</v>
      </c>
      <c r="H386" s="311" t="s">
        <v>57</v>
      </c>
      <c r="I386" s="311" t="s">
        <v>639</v>
      </c>
      <c r="J386" s="311"/>
    </row>
    <row r="387" spans="1:10">
      <c r="A387" s="363" t="s">
        <v>470</v>
      </c>
      <c r="B387" s="309" t="s">
        <v>795</v>
      </c>
      <c r="C387" s="310" t="s">
        <v>129</v>
      </c>
      <c r="D387" s="311" t="s">
        <v>471</v>
      </c>
      <c r="E387" s="311" t="s">
        <v>672</v>
      </c>
      <c r="F387" s="316" t="s">
        <v>638</v>
      </c>
      <c r="G387" s="316" t="s">
        <v>638</v>
      </c>
      <c r="H387" s="311" t="s">
        <v>57</v>
      </c>
      <c r="I387" s="311" t="s">
        <v>639</v>
      </c>
      <c r="J387" s="311"/>
    </row>
    <row r="388" spans="1:10">
      <c r="A388" s="363" t="s">
        <v>470</v>
      </c>
      <c r="B388" s="309" t="s">
        <v>795</v>
      </c>
      <c r="C388" s="310" t="s">
        <v>641</v>
      </c>
      <c r="D388" s="311" t="s">
        <v>471</v>
      </c>
      <c r="E388" s="311" t="s">
        <v>784</v>
      </c>
      <c r="F388" s="316" t="s">
        <v>638</v>
      </c>
      <c r="G388" s="316" t="s">
        <v>638</v>
      </c>
      <c r="H388" s="311" t="s">
        <v>57</v>
      </c>
      <c r="I388" s="311" t="s">
        <v>639</v>
      </c>
      <c r="J388" s="311"/>
    </row>
    <row r="389" spans="1:10">
      <c r="A389" s="363" t="s">
        <v>470</v>
      </c>
      <c r="B389" s="309" t="s">
        <v>795</v>
      </c>
      <c r="C389" s="310" t="s">
        <v>642</v>
      </c>
      <c r="D389" s="316" t="s">
        <v>638</v>
      </c>
      <c r="E389" s="316" t="s">
        <v>638</v>
      </c>
      <c r="F389" s="316" t="s">
        <v>638</v>
      </c>
      <c r="G389" s="316" t="s">
        <v>638</v>
      </c>
      <c r="H389" s="311" t="s">
        <v>57</v>
      </c>
      <c r="I389" s="311" t="s">
        <v>639</v>
      </c>
      <c r="J389" s="311"/>
    </row>
    <row r="390" spans="1:10">
      <c r="A390" s="363" t="s">
        <v>470</v>
      </c>
      <c r="B390" s="309" t="s">
        <v>795</v>
      </c>
      <c r="C390" s="310" t="s">
        <v>472</v>
      </c>
      <c r="D390" s="316" t="s">
        <v>638</v>
      </c>
      <c r="E390" s="316" t="s">
        <v>638</v>
      </c>
      <c r="F390" s="316" t="s">
        <v>638</v>
      </c>
      <c r="G390" s="316" t="s">
        <v>638</v>
      </c>
      <c r="H390" s="311" t="s">
        <v>57</v>
      </c>
      <c r="I390" s="311" t="s">
        <v>639</v>
      </c>
      <c r="J390" s="311"/>
    </row>
    <row r="391" spans="1:10">
      <c r="A391" s="363" t="s">
        <v>470</v>
      </c>
      <c r="B391" s="309" t="s">
        <v>795</v>
      </c>
      <c r="C391" s="310" t="s">
        <v>492</v>
      </c>
      <c r="D391" s="311" t="s">
        <v>471</v>
      </c>
      <c r="E391" s="311" t="s">
        <v>672</v>
      </c>
      <c r="F391" s="316" t="s">
        <v>638</v>
      </c>
      <c r="G391" s="316" t="s">
        <v>638</v>
      </c>
      <c r="H391" s="316" t="s">
        <v>638</v>
      </c>
      <c r="I391" s="316" t="s">
        <v>638</v>
      </c>
      <c r="J391" s="311"/>
    </row>
    <row r="392" spans="1:10">
      <c r="A392" s="363" t="s">
        <v>470</v>
      </c>
      <c r="B392" s="313" t="s">
        <v>796</v>
      </c>
      <c r="C392" s="349" t="s">
        <v>642</v>
      </c>
      <c r="D392" s="311" t="s">
        <v>471</v>
      </c>
      <c r="E392" s="311" t="s">
        <v>786</v>
      </c>
      <c r="F392" s="316" t="s">
        <v>638</v>
      </c>
      <c r="G392" s="316" t="s">
        <v>638</v>
      </c>
      <c r="H392" s="311" t="s">
        <v>57</v>
      </c>
      <c r="I392" s="311" t="s">
        <v>639</v>
      </c>
      <c r="J392" s="311"/>
    </row>
    <row r="393" spans="1:10">
      <c r="A393" s="363" t="s">
        <v>470</v>
      </c>
      <c r="B393" s="313" t="s">
        <v>796</v>
      </c>
      <c r="C393" s="349" t="s">
        <v>472</v>
      </c>
      <c r="D393" s="311" t="s">
        <v>471</v>
      </c>
      <c r="E393" s="311" t="s">
        <v>786</v>
      </c>
      <c r="F393" s="316" t="s">
        <v>638</v>
      </c>
      <c r="G393" s="316" t="s">
        <v>638</v>
      </c>
      <c r="H393" s="311" t="s">
        <v>57</v>
      </c>
      <c r="I393" s="311" t="s">
        <v>639</v>
      </c>
      <c r="J393" s="311"/>
    </row>
    <row r="394" spans="1:10">
      <c r="A394" s="363" t="s">
        <v>470</v>
      </c>
      <c r="B394" s="309" t="s">
        <v>797</v>
      </c>
      <c r="C394" s="310" t="s">
        <v>118</v>
      </c>
      <c r="D394" s="311" t="s">
        <v>471</v>
      </c>
      <c r="E394" s="311" t="s">
        <v>672</v>
      </c>
      <c r="F394" s="311" t="s">
        <v>671</v>
      </c>
      <c r="G394" s="311" t="s">
        <v>672</v>
      </c>
      <c r="H394" s="311" t="s">
        <v>57</v>
      </c>
      <c r="I394" s="311" t="s">
        <v>639</v>
      </c>
      <c r="J394" s="311"/>
    </row>
    <row r="395" spans="1:10">
      <c r="A395" s="363" t="s">
        <v>470</v>
      </c>
      <c r="B395" s="309" t="s">
        <v>797</v>
      </c>
      <c r="C395" s="310" t="s">
        <v>129</v>
      </c>
      <c r="D395" s="311" t="s">
        <v>471</v>
      </c>
      <c r="E395" s="311" t="s">
        <v>672</v>
      </c>
      <c r="F395" s="316" t="s">
        <v>638</v>
      </c>
      <c r="G395" s="316" t="s">
        <v>638</v>
      </c>
      <c r="H395" s="311" t="s">
        <v>57</v>
      </c>
      <c r="I395" s="311" t="s">
        <v>639</v>
      </c>
      <c r="J395" s="311"/>
    </row>
    <row r="396" spans="1:10">
      <c r="A396" s="363" t="s">
        <v>470</v>
      </c>
      <c r="B396" s="309" t="s">
        <v>797</v>
      </c>
      <c r="C396" s="310" t="s">
        <v>641</v>
      </c>
      <c r="D396" s="311" t="s">
        <v>471</v>
      </c>
      <c r="E396" s="311" t="s">
        <v>784</v>
      </c>
      <c r="F396" s="316" t="s">
        <v>638</v>
      </c>
      <c r="G396" s="316" t="s">
        <v>638</v>
      </c>
      <c r="H396" s="311" t="s">
        <v>57</v>
      </c>
      <c r="I396" s="311" t="s">
        <v>639</v>
      </c>
      <c r="J396" s="311"/>
    </row>
    <row r="397" spans="1:10">
      <c r="A397" s="363" t="s">
        <v>470</v>
      </c>
      <c r="B397" s="309" t="s">
        <v>797</v>
      </c>
      <c r="C397" s="310" t="s">
        <v>642</v>
      </c>
      <c r="D397" s="316" t="s">
        <v>638</v>
      </c>
      <c r="E397" s="316" t="s">
        <v>638</v>
      </c>
      <c r="F397" s="316" t="s">
        <v>638</v>
      </c>
      <c r="G397" s="316" t="s">
        <v>638</v>
      </c>
      <c r="H397" s="311" t="s">
        <v>57</v>
      </c>
      <c r="I397" s="311" t="s">
        <v>639</v>
      </c>
      <c r="J397" s="311"/>
    </row>
    <row r="398" spans="1:10">
      <c r="A398" s="363" t="s">
        <v>470</v>
      </c>
      <c r="B398" s="309" t="s">
        <v>797</v>
      </c>
      <c r="C398" s="310" t="s">
        <v>472</v>
      </c>
      <c r="D398" s="316" t="s">
        <v>638</v>
      </c>
      <c r="E398" s="316" t="s">
        <v>638</v>
      </c>
      <c r="F398" s="316" t="s">
        <v>638</v>
      </c>
      <c r="G398" s="316" t="s">
        <v>638</v>
      </c>
      <c r="H398" s="311" t="s">
        <v>57</v>
      </c>
      <c r="I398" s="311" t="s">
        <v>639</v>
      </c>
      <c r="J398" s="311"/>
    </row>
    <row r="399" spans="1:10">
      <c r="A399" s="363" t="s">
        <v>470</v>
      </c>
      <c r="B399" s="309" t="s">
        <v>797</v>
      </c>
      <c r="C399" s="310" t="s">
        <v>492</v>
      </c>
      <c r="D399" s="311" t="s">
        <v>471</v>
      </c>
      <c r="E399" s="302" t="s">
        <v>672</v>
      </c>
      <c r="F399" s="316" t="s">
        <v>638</v>
      </c>
      <c r="G399" s="316" t="s">
        <v>638</v>
      </c>
      <c r="H399" s="316" t="s">
        <v>638</v>
      </c>
      <c r="I399" s="316" t="s">
        <v>638</v>
      </c>
      <c r="J399" s="311"/>
    </row>
    <row r="400" spans="1:10">
      <c r="A400" s="363" t="s">
        <v>470</v>
      </c>
      <c r="B400" s="313" t="s">
        <v>798</v>
      </c>
      <c r="C400" s="349" t="s">
        <v>118</v>
      </c>
      <c r="D400" s="311" t="s">
        <v>471</v>
      </c>
      <c r="E400" s="311" t="s">
        <v>672</v>
      </c>
      <c r="F400" s="311" t="s">
        <v>671</v>
      </c>
      <c r="G400" s="311" t="s">
        <v>672</v>
      </c>
      <c r="H400" s="311" t="s">
        <v>57</v>
      </c>
      <c r="I400" s="311" t="s">
        <v>639</v>
      </c>
      <c r="J400" s="311"/>
    </row>
    <row r="401" spans="1:10">
      <c r="A401" s="363" t="s">
        <v>470</v>
      </c>
      <c r="B401" s="313" t="s">
        <v>798</v>
      </c>
      <c r="C401" s="349" t="s">
        <v>129</v>
      </c>
      <c r="D401" s="311" t="s">
        <v>471</v>
      </c>
      <c r="E401" s="311" t="s">
        <v>672</v>
      </c>
      <c r="F401" s="316" t="s">
        <v>638</v>
      </c>
      <c r="G401" s="316" t="s">
        <v>638</v>
      </c>
      <c r="H401" s="311" t="s">
        <v>57</v>
      </c>
      <c r="I401" s="311" t="s">
        <v>639</v>
      </c>
      <c r="J401" s="311"/>
    </row>
    <row r="402" spans="1:10">
      <c r="A402" s="363" t="s">
        <v>470</v>
      </c>
      <c r="B402" s="313" t="s">
        <v>798</v>
      </c>
      <c r="C402" s="349" t="s">
        <v>641</v>
      </c>
      <c r="D402" s="311" t="s">
        <v>471</v>
      </c>
      <c r="E402" s="311" t="s">
        <v>784</v>
      </c>
      <c r="F402" s="316" t="s">
        <v>638</v>
      </c>
      <c r="G402" s="316" t="s">
        <v>638</v>
      </c>
      <c r="H402" s="311" t="s">
        <v>57</v>
      </c>
      <c r="I402" s="311" t="s">
        <v>639</v>
      </c>
      <c r="J402" s="311"/>
    </row>
    <row r="403" spans="1:10">
      <c r="A403" s="363" t="s">
        <v>470</v>
      </c>
      <c r="B403" s="313" t="s">
        <v>798</v>
      </c>
      <c r="C403" s="349" t="s">
        <v>642</v>
      </c>
      <c r="D403" s="311" t="s">
        <v>471</v>
      </c>
      <c r="E403" s="311" t="s">
        <v>799</v>
      </c>
      <c r="F403" s="316" t="s">
        <v>638</v>
      </c>
      <c r="G403" s="316" t="s">
        <v>638</v>
      </c>
      <c r="H403" s="311" t="s">
        <v>57</v>
      </c>
      <c r="I403" s="311" t="s">
        <v>639</v>
      </c>
      <c r="J403" s="311"/>
    </row>
    <row r="404" spans="1:10">
      <c r="A404" s="363" t="s">
        <v>470</v>
      </c>
      <c r="B404" s="313" t="s">
        <v>798</v>
      </c>
      <c r="C404" s="349" t="s">
        <v>472</v>
      </c>
      <c r="D404" s="311" t="s">
        <v>471</v>
      </c>
      <c r="E404" s="311" t="s">
        <v>799</v>
      </c>
      <c r="F404" s="316" t="s">
        <v>638</v>
      </c>
      <c r="G404" s="316" t="s">
        <v>638</v>
      </c>
      <c r="H404" s="311" t="s">
        <v>57</v>
      </c>
      <c r="I404" s="311" t="s">
        <v>639</v>
      </c>
      <c r="J404" s="311"/>
    </row>
    <row r="405" spans="1:10">
      <c r="A405" s="363" t="s">
        <v>470</v>
      </c>
      <c r="B405" s="313" t="s">
        <v>798</v>
      </c>
      <c r="C405" s="349" t="s">
        <v>492</v>
      </c>
      <c r="D405" s="311" t="s">
        <v>471</v>
      </c>
      <c r="E405" s="302" t="s">
        <v>672</v>
      </c>
      <c r="F405" s="316" t="s">
        <v>638</v>
      </c>
      <c r="G405" s="316" t="s">
        <v>638</v>
      </c>
      <c r="H405" s="316" t="s">
        <v>638</v>
      </c>
      <c r="I405" s="316" t="s">
        <v>638</v>
      </c>
      <c r="J405" s="311"/>
    </row>
    <row r="406" spans="1:10">
      <c r="A406" s="363" t="s">
        <v>470</v>
      </c>
      <c r="B406" s="309" t="s">
        <v>800</v>
      </c>
      <c r="C406" s="310" t="s">
        <v>642</v>
      </c>
      <c r="D406" s="311" t="s">
        <v>471</v>
      </c>
      <c r="E406" s="311" t="s">
        <v>786</v>
      </c>
      <c r="F406" s="316" t="s">
        <v>638</v>
      </c>
      <c r="G406" s="316" t="s">
        <v>638</v>
      </c>
      <c r="H406" s="311" t="s">
        <v>57</v>
      </c>
      <c r="I406" s="311" t="s">
        <v>639</v>
      </c>
      <c r="J406" s="311"/>
    </row>
    <row r="407" spans="1:10">
      <c r="A407" s="363" t="s">
        <v>470</v>
      </c>
      <c r="B407" s="309" t="s">
        <v>800</v>
      </c>
      <c r="C407" s="310" t="s">
        <v>472</v>
      </c>
      <c r="D407" s="311" t="s">
        <v>471</v>
      </c>
      <c r="E407" s="311" t="s">
        <v>786</v>
      </c>
      <c r="F407" s="316" t="s">
        <v>638</v>
      </c>
      <c r="G407" s="316" t="s">
        <v>638</v>
      </c>
      <c r="H407" s="311" t="s">
        <v>57</v>
      </c>
      <c r="I407" s="311" t="s">
        <v>639</v>
      </c>
      <c r="J407" s="311"/>
    </row>
    <row r="408" spans="1:10">
      <c r="A408" s="363" t="s">
        <v>470</v>
      </c>
      <c r="B408" s="313" t="s">
        <v>801</v>
      </c>
      <c r="C408" s="349" t="s">
        <v>118</v>
      </c>
      <c r="D408" s="311" t="s">
        <v>471</v>
      </c>
      <c r="E408" s="311" t="s">
        <v>672</v>
      </c>
      <c r="F408" s="311" t="s">
        <v>671</v>
      </c>
      <c r="G408" s="311" t="s">
        <v>672</v>
      </c>
      <c r="H408" s="311" t="s">
        <v>57</v>
      </c>
      <c r="I408" s="311" t="s">
        <v>639</v>
      </c>
      <c r="J408" s="311"/>
    </row>
    <row r="409" spans="1:10">
      <c r="A409" s="363" t="s">
        <v>470</v>
      </c>
      <c r="B409" s="313" t="s">
        <v>801</v>
      </c>
      <c r="C409" s="349" t="s">
        <v>129</v>
      </c>
      <c r="D409" s="311" t="s">
        <v>471</v>
      </c>
      <c r="E409" s="311" t="s">
        <v>672</v>
      </c>
      <c r="F409" s="316" t="s">
        <v>638</v>
      </c>
      <c r="G409" s="316" t="s">
        <v>638</v>
      </c>
      <c r="H409" s="311" t="s">
        <v>57</v>
      </c>
      <c r="I409" s="311" t="s">
        <v>639</v>
      </c>
      <c r="J409" s="311"/>
    </row>
    <row r="410" spans="1:10">
      <c r="A410" s="363" t="s">
        <v>470</v>
      </c>
      <c r="B410" s="313" t="s">
        <v>801</v>
      </c>
      <c r="C410" s="349" t="s">
        <v>641</v>
      </c>
      <c r="D410" s="311" t="s">
        <v>471</v>
      </c>
      <c r="E410" s="311" t="s">
        <v>784</v>
      </c>
      <c r="F410" s="316" t="s">
        <v>638</v>
      </c>
      <c r="G410" s="316" t="s">
        <v>638</v>
      </c>
      <c r="H410" s="311" t="s">
        <v>57</v>
      </c>
      <c r="I410" s="311" t="s">
        <v>639</v>
      </c>
      <c r="J410" s="311"/>
    </row>
    <row r="411" spans="1:10">
      <c r="A411" s="363" t="s">
        <v>470</v>
      </c>
      <c r="B411" s="313" t="s">
        <v>801</v>
      </c>
      <c r="C411" s="349" t="s">
        <v>642</v>
      </c>
      <c r="D411" s="311" t="s">
        <v>471</v>
      </c>
      <c r="E411" s="311" t="s">
        <v>799</v>
      </c>
      <c r="F411" s="316" t="s">
        <v>638</v>
      </c>
      <c r="G411" s="316" t="s">
        <v>638</v>
      </c>
      <c r="H411" s="311" t="s">
        <v>57</v>
      </c>
      <c r="I411" s="311" t="s">
        <v>639</v>
      </c>
      <c r="J411" s="311"/>
    </row>
    <row r="412" spans="1:10">
      <c r="A412" s="363" t="s">
        <v>470</v>
      </c>
      <c r="B412" s="313" t="s">
        <v>801</v>
      </c>
      <c r="C412" s="349" t="s">
        <v>472</v>
      </c>
      <c r="D412" s="311" t="s">
        <v>471</v>
      </c>
      <c r="E412" s="311" t="s">
        <v>799</v>
      </c>
      <c r="F412" s="316" t="s">
        <v>638</v>
      </c>
      <c r="G412" s="316" t="s">
        <v>638</v>
      </c>
      <c r="H412" s="311" t="s">
        <v>57</v>
      </c>
      <c r="I412" s="311" t="s">
        <v>639</v>
      </c>
      <c r="J412" s="311"/>
    </row>
    <row r="413" spans="1:10">
      <c r="A413" s="363" t="s">
        <v>470</v>
      </c>
      <c r="B413" s="313" t="s">
        <v>801</v>
      </c>
      <c r="C413" s="349" t="s">
        <v>492</v>
      </c>
      <c r="D413" s="311" t="s">
        <v>471</v>
      </c>
      <c r="E413" s="302" t="s">
        <v>672</v>
      </c>
      <c r="F413" s="316" t="s">
        <v>638</v>
      </c>
      <c r="G413" s="316" t="s">
        <v>638</v>
      </c>
      <c r="H413" s="316" t="s">
        <v>638</v>
      </c>
      <c r="I413" s="316" t="s">
        <v>638</v>
      </c>
      <c r="J413" s="311"/>
    </row>
    <row r="414" spans="1:10">
      <c r="A414" s="363" t="s">
        <v>470</v>
      </c>
      <c r="B414" s="337" t="s">
        <v>802</v>
      </c>
      <c r="C414" s="310" t="s">
        <v>118</v>
      </c>
      <c r="D414" s="311" t="s">
        <v>471</v>
      </c>
      <c r="E414" s="311" t="s">
        <v>672</v>
      </c>
      <c r="F414" s="311" t="s">
        <v>671</v>
      </c>
      <c r="G414" s="311" t="s">
        <v>672</v>
      </c>
      <c r="H414" s="311" t="s">
        <v>57</v>
      </c>
      <c r="I414" s="311" t="s">
        <v>639</v>
      </c>
      <c r="J414" s="311"/>
    </row>
    <row r="415" spans="1:10">
      <c r="A415" s="363" t="s">
        <v>470</v>
      </c>
      <c r="B415" s="337" t="s">
        <v>802</v>
      </c>
      <c r="C415" s="310" t="s">
        <v>129</v>
      </c>
      <c r="D415" s="311" t="s">
        <v>471</v>
      </c>
      <c r="E415" s="311" t="s">
        <v>672</v>
      </c>
      <c r="F415" s="316" t="s">
        <v>638</v>
      </c>
      <c r="G415" s="316" t="s">
        <v>638</v>
      </c>
      <c r="H415" s="311" t="s">
        <v>57</v>
      </c>
      <c r="I415" s="311" t="s">
        <v>639</v>
      </c>
      <c r="J415" s="311"/>
    </row>
    <row r="416" spans="1:10">
      <c r="A416" s="363" t="s">
        <v>470</v>
      </c>
      <c r="B416" s="337" t="s">
        <v>802</v>
      </c>
      <c r="C416" s="310" t="s">
        <v>641</v>
      </c>
      <c r="D416" s="311" t="s">
        <v>471</v>
      </c>
      <c r="E416" s="311" t="s">
        <v>784</v>
      </c>
      <c r="F416" s="316" t="s">
        <v>638</v>
      </c>
      <c r="G416" s="316" t="s">
        <v>638</v>
      </c>
      <c r="H416" s="311" t="s">
        <v>57</v>
      </c>
      <c r="I416" s="311" t="s">
        <v>639</v>
      </c>
      <c r="J416" s="311"/>
    </row>
    <row r="417" spans="1:10">
      <c r="A417" s="363" t="s">
        <v>470</v>
      </c>
      <c r="B417" s="337" t="s">
        <v>802</v>
      </c>
      <c r="C417" s="310" t="s">
        <v>642</v>
      </c>
      <c r="D417" s="311" t="s">
        <v>471</v>
      </c>
      <c r="E417" s="311" t="s">
        <v>799</v>
      </c>
      <c r="F417" s="316" t="s">
        <v>638</v>
      </c>
      <c r="G417" s="316" t="s">
        <v>638</v>
      </c>
      <c r="H417" s="311" t="s">
        <v>57</v>
      </c>
      <c r="I417" s="311" t="s">
        <v>639</v>
      </c>
      <c r="J417" s="311"/>
    </row>
    <row r="418" spans="1:10">
      <c r="A418" s="363" t="s">
        <v>470</v>
      </c>
      <c r="B418" s="337" t="s">
        <v>802</v>
      </c>
      <c r="C418" s="310" t="s">
        <v>472</v>
      </c>
      <c r="D418" s="311" t="s">
        <v>471</v>
      </c>
      <c r="E418" s="311" t="s">
        <v>799</v>
      </c>
      <c r="F418" s="316" t="s">
        <v>638</v>
      </c>
      <c r="G418" s="316" t="s">
        <v>638</v>
      </c>
      <c r="H418" s="311" t="s">
        <v>57</v>
      </c>
      <c r="I418" s="311" t="s">
        <v>639</v>
      </c>
      <c r="J418" s="311"/>
    </row>
    <row r="419" spans="1:10">
      <c r="A419" s="363" t="s">
        <v>470</v>
      </c>
      <c r="B419" s="337" t="s">
        <v>802</v>
      </c>
      <c r="C419" s="310" t="s">
        <v>492</v>
      </c>
      <c r="D419" s="311" t="s">
        <v>471</v>
      </c>
      <c r="E419" s="302" t="s">
        <v>672</v>
      </c>
      <c r="F419" s="316" t="s">
        <v>638</v>
      </c>
      <c r="G419" s="316" t="s">
        <v>638</v>
      </c>
      <c r="H419" s="316" t="s">
        <v>638</v>
      </c>
      <c r="I419" s="316" t="s">
        <v>638</v>
      </c>
      <c r="J419" s="311"/>
    </row>
    <row r="420" spans="1:10">
      <c r="A420" s="363" t="s">
        <v>470</v>
      </c>
      <c r="B420" s="313" t="s">
        <v>803</v>
      </c>
      <c r="C420" s="349" t="s">
        <v>118</v>
      </c>
      <c r="D420" s="311" t="s">
        <v>471</v>
      </c>
      <c r="E420" s="311" t="s">
        <v>672</v>
      </c>
      <c r="F420" s="311" t="s">
        <v>671</v>
      </c>
      <c r="G420" s="311" t="s">
        <v>672</v>
      </c>
      <c r="H420" s="311" t="s">
        <v>57</v>
      </c>
      <c r="I420" s="311" t="s">
        <v>639</v>
      </c>
      <c r="J420" s="311"/>
    </row>
    <row r="421" spans="1:10">
      <c r="A421" s="363" t="s">
        <v>470</v>
      </c>
      <c r="B421" s="313" t="s">
        <v>803</v>
      </c>
      <c r="C421" s="349" t="s">
        <v>129</v>
      </c>
      <c r="D421" s="311" t="s">
        <v>471</v>
      </c>
      <c r="E421" s="311" t="s">
        <v>672</v>
      </c>
      <c r="F421" s="316" t="s">
        <v>638</v>
      </c>
      <c r="G421" s="316" t="s">
        <v>638</v>
      </c>
      <c r="H421" s="311" t="s">
        <v>57</v>
      </c>
      <c r="I421" s="311" t="s">
        <v>639</v>
      </c>
      <c r="J421" s="311"/>
    </row>
    <row r="422" spans="1:10">
      <c r="A422" s="363" t="s">
        <v>470</v>
      </c>
      <c r="B422" s="313" t="s">
        <v>803</v>
      </c>
      <c r="C422" s="349" t="s">
        <v>641</v>
      </c>
      <c r="D422" s="311" t="s">
        <v>471</v>
      </c>
      <c r="E422" s="311" t="s">
        <v>784</v>
      </c>
      <c r="F422" s="316" t="s">
        <v>638</v>
      </c>
      <c r="G422" s="316" t="s">
        <v>638</v>
      </c>
      <c r="H422" s="311" t="s">
        <v>57</v>
      </c>
      <c r="I422" s="311" t="s">
        <v>639</v>
      </c>
      <c r="J422" s="311"/>
    </row>
    <row r="423" spans="1:10">
      <c r="A423" s="363" t="s">
        <v>470</v>
      </c>
      <c r="B423" s="313" t="s">
        <v>803</v>
      </c>
      <c r="C423" s="349" t="s">
        <v>642</v>
      </c>
      <c r="D423" s="311" t="s">
        <v>471</v>
      </c>
      <c r="E423" s="311" t="s">
        <v>799</v>
      </c>
      <c r="F423" s="316" t="s">
        <v>638</v>
      </c>
      <c r="G423" s="316" t="s">
        <v>638</v>
      </c>
      <c r="H423" s="311" t="s">
        <v>57</v>
      </c>
      <c r="I423" s="311" t="s">
        <v>639</v>
      </c>
      <c r="J423" s="311"/>
    </row>
    <row r="424" spans="1:10">
      <c r="A424" s="363" t="s">
        <v>470</v>
      </c>
      <c r="B424" s="313" t="s">
        <v>803</v>
      </c>
      <c r="C424" s="349" t="s">
        <v>472</v>
      </c>
      <c r="D424" s="311" t="s">
        <v>471</v>
      </c>
      <c r="E424" s="311" t="s">
        <v>799</v>
      </c>
      <c r="F424" s="316" t="s">
        <v>638</v>
      </c>
      <c r="G424" s="316" t="s">
        <v>638</v>
      </c>
      <c r="H424" s="311" t="s">
        <v>57</v>
      </c>
      <c r="I424" s="311" t="s">
        <v>639</v>
      </c>
      <c r="J424" s="311"/>
    </row>
    <row r="425" spans="1:10">
      <c r="A425" s="363" t="s">
        <v>470</v>
      </c>
      <c r="B425" s="313" t="s">
        <v>803</v>
      </c>
      <c r="C425" s="349" t="s">
        <v>492</v>
      </c>
      <c r="D425" s="311" t="s">
        <v>471</v>
      </c>
      <c r="E425" s="302" t="s">
        <v>672</v>
      </c>
      <c r="F425" s="316" t="s">
        <v>638</v>
      </c>
      <c r="G425" s="316" t="s">
        <v>638</v>
      </c>
      <c r="H425" s="316" t="s">
        <v>638</v>
      </c>
      <c r="I425" s="316" t="s">
        <v>638</v>
      </c>
      <c r="J425" s="311"/>
    </row>
    <row r="426" spans="1:10">
      <c r="A426" s="363" t="s">
        <v>470</v>
      </c>
      <c r="B426" s="309" t="s">
        <v>804</v>
      </c>
      <c r="C426" s="310" t="s">
        <v>118</v>
      </c>
      <c r="D426" s="311" t="s">
        <v>471</v>
      </c>
      <c r="E426" s="311" t="s">
        <v>672</v>
      </c>
      <c r="F426" s="311" t="s">
        <v>671</v>
      </c>
      <c r="G426" s="311" t="s">
        <v>672</v>
      </c>
      <c r="H426" s="311" t="s">
        <v>57</v>
      </c>
      <c r="I426" s="311" t="s">
        <v>639</v>
      </c>
      <c r="J426" s="311"/>
    </row>
    <row r="427" spans="1:10">
      <c r="A427" s="363" t="s">
        <v>470</v>
      </c>
      <c r="B427" s="309" t="s">
        <v>804</v>
      </c>
      <c r="C427" s="310" t="s">
        <v>129</v>
      </c>
      <c r="D427" s="311" t="s">
        <v>471</v>
      </c>
      <c r="E427" s="311" t="s">
        <v>672</v>
      </c>
      <c r="F427" s="316" t="s">
        <v>638</v>
      </c>
      <c r="G427" s="316" t="s">
        <v>638</v>
      </c>
      <c r="H427" s="311" t="s">
        <v>57</v>
      </c>
      <c r="I427" s="311" t="s">
        <v>639</v>
      </c>
      <c r="J427" s="311"/>
    </row>
    <row r="428" spans="1:10">
      <c r="A428" s="363" t="s">
        <v>470</v>
      </c>
      <c r="B428" s="309" t="s">
        <v>804</v>
      </c>
      <c r="C428" s="310" t="s">
        <v>641</v>
      </c>
      <c r="D428" s="311" t="s">
        <v>471</v>
      </c>
      <c r="E428" s="311" t="s">
        <v>784</v>
      </c>
      <c r="F428" s="316" t="s">
        <v>638</v>
      </c>
      <c r="G428" s="316" t="s">
        <v>638</v>
      </c>
      <c r="H428" s="311" t="s">
        <v>57</v>
      </c>
      <c r="I428" s="311" t="s">
        <v>639</v>
      </c>
      <c r="J428" s="311"/>
    </row>
    <row r="429" spans="1:10">
      <c r="A429" s="363" t="s">
        <v>470</v>
      </c>
      <c r="B429" s="309" t="s">
        <v>804</v>
      </c>
      <c r="C429" s="310" t="s">
        <v>642</v>
      </c>
      <c r="D429" s="316" t="s">
        <v>638</v>
      </c>
      <c r="E429" s="316" t="s">
        <v>638</v>
      </c>
      <c r="F429" s="316" t="s">
        <v>638</v>
      </c>
      <c r="G429" s="316" t="s">
        <v>638</v>
      </c>
      <c r="H429" s="311" t="s">
        <v>57</v>
      </c>
      <c r="I429" s="311" t="s">
        <v>639</v>
      </c>
      <c r="J429" s="311"/>
    </row>
    <row r="430" spans="1:10">
      <c r="A430" s="363" t="s">
        <v>470</v>
      </c>
      <c r="B430" s="309" t="s">
        <v>804</v>
      </c>
      <c r="C430" s="310" t="s">
        <v>472</v>
      </c>
      <c r="D430" s="316" t="s">
        <v>638</v>
      </c>
      <c r="E430" s="316" t="s">
        <v>638</v>
      </c>
      <c r="F430" s="316" t="s">
        <v>638</v>
      </c>
      <c r="G430" s="316" t="s">
        <v>638</v>
      </c>
      <c r="H430" s="311" t="s">
        <v>57</v>
      </c>
      <c r="I430" s="311" t="s">
        <v>639</v>
      </c>
      <c r="J430" s="311"/>
    </row>
    <row r="431" spans="1:10">
      <c r="A431" s="363" t="s">
        <v>470</v>
      </c>
      <c r="B431" s="309" t="s">
        <v>804</v>
      </c>
      <c r="C431" s="310" t="s">
        <v>492</v>
      </c>
      <c r="D431" s="311" t="s">
        <v>471</v>
      </c>
      <c r="E431" s="302" t="s">
        <v>672</v>
      </c>
      <c r="F431" s="316" t="s">
        <v>638</v>
      </c>
      <c r="G431" s="316" t="s">
        <v>638</v>
      </c>
      <c r="H431" s="316" t="s">
        <v>638</v>
      </c>
      <c r="I431" s="316" t="s">
        <v>638</v>
      </c>
      <c r="J431" s="311"/>
    </row>
    <row r="432" spans="1:10">
      <c r="A432" s="363" t="s">
        <v>470</v>
      </c>
      <c r="B432" s="313" t="s">
        <v>805</v>
      </c>
      <c r="C432" s="349" t="s">
        <v>118</v>
      </c>
      <c r="D432" s="311" t="s">
        <v>471</v>
      </c>
      <c r="E432" s="311" t="s">
        <v>672</v>
      </c>
      <c r="F432" s="311" t="s">
        <v>671</v>
      </c>
      <c r="G432" s="311" t="s">
        <v>672</v>
      </c>
      <c r="H432" s="311" t="s">
        <v>57</v>
      </c>
      <c r="I432" s="311" t="s">
        <v>639</v>
      </c>
      <c r="J432" s="311"/>
    </row>
    <row r="433" spans="1:10">
      <c r="A433" s="363" t="s">
        <v>470</v>
      </c>
      <c r="B433" s="313" t="s">
        <v>805</v>
      </c>
      <c r="C433" s="349" t="s">
        <v>129</v>
      </c>
      <c r="D433" s="311" t="s">
        <v>471</v>
      </c>
      <c r="E433" s="311" t="s">
        <v>672</v>
      </c>
      <c r="F433" s="316" t="s">
        <v>638</v>
      </c>
      <c r="G433" s="316" t="s">
        <v>638</v>
      </c>
      <c r="H433" s="311" t="s">
        <v>57</v>
      </c>
      <c r="I433" s="311" t="s">
        <v>639</v>
      </c>
      <c r="J433" s="311"/>
    </row>
    <row r="434" spans="1:10">
      <c r="A434" s="363" t="s">
        <v>470</v>
      </c>
      <c r="B434" s="313" t="s">
        <v>805</v>
      </c>
      <c r="C434" s="349" t="s">
        <v>641</v>
      </c>
      <c r="D434" s="311" t="s">
        <v>471</v>
      </c>
      <c r="E434" s="311" t="s">
        <v>784</v>
      </c>
      <c r="F434" s="316" t="s">
        <v>638</v>
      </c>
      <c r="G434" s="316" t="s">
        <v>638</v>
      </c>
      <c r="H434" s="311" t="s">
        <v>57</v>
      </c>
      <c r="I434" s="311" t="s">
        <v>639</v>
      </c>
      <c r="J434" s="311"/>
    </row>
    <row r="435" spans="1:10">
      <c r="A435" s="363" t="s">
        <v>470</v>
      </c>
      <c r="B435" s="313" t="s">
        <v>805</v>
      </c>
      <c r="C435" s="349" t="s">
        <v>642</v>
      </c>
      <c r="D435" s="316" t="s">
        <v>638</v>
      </c>
      <c r="E435" s="316" t="s">
        <v>638</v>
      </c>
      <c r="F435" s="316" t="s">
        <v>638</v>
      </c>
      <c r="G435" s="316" t="s">
        <v>638</v>
      </c>
      <c r="H435" s="311" t="s">
        <v>57</v>
      </c>
      <c r="I435" s="311" t="s">
        <v>639</v>
      </c>
      <c r="J435" s="311"/>
    </row>
    <row r="436" spans="1:10">
      <c r="A436" s="363" t="s">
        <v>470</v>
      </c>
      <c r="B436" s="313" t="s">
        <v>805</v>
      </c>
      <c r="C436" s="349" t="s">
        <v>472</v>
      </c>
      <c r="D436" s="316" t="s">
        <v>638</v>
      </c>
      <c r="E436" s="316" t="s">
        <v>638</v>
      </c>
      <c r="F436" s="316" t="s">
        <v>638</v>
      </c>
      <c r="G436" s="316" t="s">
        <v>638</v>
      </c>
      <c r="H436" s="311" t="s">
        <v>57</v>
      </c>
      <c r="I436" s="311" t="s">
        <v>639</v>
      </c>
      <c r="J436" s="311"/>
    </row>
    <row r="437" spans="1:10">
      <c r="A437" s="363" t="s">
        <v>470</v>
      </c>
      <c r="B437" s="313" t="s">
        <v>805</v>
      </c>
      <c r="C437" s="349" t="s">
        <v>492</v>
      </c>
      <c r="D437" s="311" t="s">
        <v>471</v>
      </c>
      <c r="E437" s="302" t="s">
        <v>672</v>
      </c>
      <c r="F437" s="316" t="s">
        <v>638</v>
      </c>
      <c r="G437" s="316" t="s">
        <v>638</v>
      </c>
      <c r="H437" s="316" t="s">
        <v>638</v>
      </c>
      <c r="I437" s="316" t="s">
        <v>638</v>
      </c>
      <c r="J437" s="311"/>
    </row>
    <row r="438" spans="1:10">
      <c r="A438" s="363" t="s">
        <v>470</v>
      </c>
      <c r="B438" s="309" t="s">
        <v>806</v>
      </c>
      <c r="C438" s="310" t="s">
        <v>642</v>
      </c>
      <c r="D438" s="365" t="s">
        <v>471</v>
      </c>
      <c r="E438" s="365" t="s">
        <v>786</v>
      </c>
      <c r="F438" s="316" t="s">
        <v>638</v>
      </c>
      <c r="G438" s="316" t="s">
        <v>638</v>
      </c>
      <c r="H438" s="311" t="s">
        <v>57</v>
      </c>
      <c r="I438" s="311" t="s">
        <v>639</v>
      </c>
      <c r="J438" s="311"/>
    </row>
    <row r="439" spans="1:10">
      <c r="A439" s="363" t="s">
        <v>470</v>
      </c>
      <c r="B439" s="309" t="s">
        <v>806</v>
      </c>
      <c r="C439" s="310" t="s">
        <v>472</v>
      </c>
      <c r="D439" s="365" t="s">
        <v>471</v>
      </c>
      <c r="E439" s="365" t="s">
        <v>786</v>
      </c>
      <c r="F439" s="316" t="s">
        <v>638</v>
      </c>
      <c r="G439" s="316" t="s">
        <v>638</v>
      </c>
      <c r="H439" s="311" t="s">
        <v>57</v>
      </c>
      <c r="I439" s="311" t="s">
        <v>639</v>
      </c>
      <c r="J439" s="311"/>
    </row>
    <row r="440" spans="1:10">
      <c r="A440" s="363" t="s">
        <v>470</v>
      </c>
      <c r="B440" s="313" t="s">
        <v>807</v>
      </c>
      <c r="C440" s="349" t="s">
        <v>118</v>
      </c>
      <c r="D440" s="311" t="s">
        <v>471</v>
      </c>
      <c r="E440" s="311" t="s">
        <v>672</v>
      </c>
      <c r="F440" s="311" t="s">
        <v>671</v>
      </c>
      <c r="G440" s="311" t="s">
        <v>672</v>
      </c>
      <c r="H440" s="311" t="s">
        <v>57</v>
      </c>
      <c r="I440" s="311" t="s">
        <v>639</v>
      </c>
      <c r="J440" s="311"/>
    </row>
    <row r="441" spans="1:10">
      <c r="A441" s="363" t="s">
        <v>470</v>
      </c>
      <c r="B441" s="313" t="s">
        <v>807</v>
      </c>
      <c r="C441" s="349" t="s">
        <v>129</v>
      </c>
      <c r="D441" s="311" t="s">
        <v>471</v>
      </c>
      <c r="E441" s="311" t="s">
        <v>672</v>
      </c>
      <c r="F441" s="316" t="s">
        <v>638</v>
      </c>
      <c r="G441" s="316" t="s">
        <v>638</v>
      </c>
      <c r="H441" s="311" t="s">
        <v>57</v>
      </c>
      <c r="I441" s="311" t="s">
        <v>639</v>
      </c>
      <c r="J441" s="311"/>
    </row>
    <row r="442" spans="1:10">
      <c r="A442" s="363" t="s">
        <v>470</v>
      </c>
      <c r="B442" s="313" t="s">
        <v>807</v>
      </c>
      <c r="C442" s="349" t="s">
        <v>641</v>
      </c>
      <c r="D442" s="311" t="s">
        <v>471</v>
      </c>
      <c r="E442" s="311" t="s">
        <v>784</v>
      </c>
      <c r="F442" s="316" t="s">
        <v>638</v>
      </c>
      <c r="G442" s="316" t="s">
        <v>638</v>
      </c>
      <c r="H442" s="311" t="s">
        <v>57</v>
      </c>
      <c r="I442" s="311" t="s">
        <v>639</v>
      </c>
      <c r="J442" s="311"/>
    </row>
    <row r="443" spans="1:10">
      <c r="A443" s="363" t="s">
        <v>470</v>
      </c>
      <c r="B443" s="313" t="s">
        <v>807</v>
      </c>
      <c r="C443" s="349" t="s">
        <v>642</v>
      </c>
      <c r="D443" s="316" t="s">
        <v>638</v>
      </c>
      <c r="E443" s="316" t="s">
        <v>638</v>
      </c>
      <c r="F443" s="316" t="s">
        <v>638</v>
      </c>
      <c r="G443" s="316" t="s">
        <v>638</v>
      </c>
      <c r="H443" s="311" t="s">
        <v>57</v>
      </c>
      <c r="I443" s="311" t="s">
        <v>639</v>
      </c>
      <c r="J443" s="311"/>
    </row>
    <row r="444" spans="1:10">
      <c r="A444" s="363" t="s">
        <v>470</v>
      </c>
      <c r="B444" s="313" t="s">
        <v>807</v>
      </c>
      <c r="C444" s="349" t="s">
        <v>472</v>
      </c>
      <c r="D444" s="316" t="s">
        <v>638</v>
      </c>
      <c r="E444" s="316" t="s">
        <v>638</v>
      </c>
      <c r="F444" s="316" t="s">
        <v>638</v>
      </c>
      <c r="G444" s="316" t="s">
        <v>638</v>
      </c>
      <c r="H444" s="311" t="s">
        <v>57</v>
      </c>
      <c r="I444" s="311" t="s">
        <v>639</v>
      </c>
      <c r="J444" s="311"/>
    </row>
    <row r="445" spans="1:10">
      <c r="A445" s="363" t="s">
        <v>470</v>
      </c>
      <c r="B445" s="313" t="s">
        <v>807</v>
      </c>
      <c r="C445" s="349" t="s">
        <v>492</v>
      </c>
      <c r="D445" s="311" t="s">
        <v>471</v>
      </c>
      <c r="E445" s="302" t="s">
        <v>672</v>
      </c>
      <c r="F445" s="316" t="s">
        <v>638</v>
      </c>
      <c r="G445" s="316" t="s">
        <v>638</v>
      </c>
      <c r="H445" s="316" t="s">
        <v>638</v>
      </c>
      <c r="I445" s="316" t="s">
        <v>638</v>
      </c>
      <c r="J445" s="311"/>
    </row>
    <row r="446" spans="1:10">
      <c r="A446" s="363" t="s">
        <v>470</v>
      </c>
      <c r="B446" s="309" t="s">
        <v>808</v>
      </c>
      <c r="C446" s="310" t="s">
        <v>642</v>
      </c>
      <c r="D446" s="365" t="s">
        <v>471</v>
      </c>
      <c r="E446" s="365" t="s">
        <v>786</v>
      </c>
      <c r="F446" s="316" t="s">
        <v>638</v>
      </c>
      <c r="G446" s="316" t="s">
        <v>638</v>
      </c>
      <c r="H446" s="311" t="s">
        <v>57</v>
      </c>
      <c r="I446" s="311" t="s">
        <v>639</v>
      </c>
      <c r="J446" s="311"/>
    </row>
    <row r="447" spans="1:10">
      <c r="A447" s="363" t="s">
        <v>470</v>
      </c>
      <c r="B447" s="309" t="s">
        <v>808</v>
      </c>
      <c r="C447" s="310" t="s">
        <v>472</v>
      </c>
      <c r="D447" s="365" t="s">
        <v>471</v>
      </c>
      <c r="E447" s="365" t="s">
        <v>786</v>
      </c>
      <c r="F447" s="316" t="s">
        <v>638</v>
      </c>
      <c r="G447" s="316" t="s">
        <v>638</v>
      </c>
      <c r="H447" s="311" t="s">
        <v>57</v>
      </c>
      <c r="I447" s="311" t="s">
        <v>639</v>
      </c>
      <c r="J447" s="311"/>
    </row>
    <row r="448" spans="1:10">
      <c r="A448" s="363" t="s">
        <v>470</v>
      </c>
      <c r="B448" s="364" t="s">
        <v>809</v>
      </c>
      <c r="C448" s="349" t="s">
        <v>118</v>
      </c>
      <c r="D448" s="311" t="s">
        <v>471</v>
      </c>
      <c r="E448" s="311" t="s">
        <v>672</v>
      </c>
      <c r="F448" s="311" t="s">
        <v>671</v>
      </c>
      <c r="G448" s="311" t="s">
        <v>672</v>
      </c>
      <c r="H448" s="311" t="s">
        <v>57</v>
      </c>
      <c r="I448" s="311" t="s">
        <v>639</v>
      </c>
      <c r="J448" s="311"/>
    </row>
    <row r="449" spans="1:10">
      <c r="A449" s="363" t="s">
        <v>470</v>
      </c>
      <c r="B449" s="364" t="s">
        <v>809</v>
      </c>
      <c r="C449" s="349" t="s">
        <v>129</v>
      </c>
      <c r="D449" s="311" t="s">
        <v>471</v>
      </c>
      <c r="E449" s="311" t="s">
        <v>672</v>
      </c>
      <c r="F449" s="316" t="s">
        <v>638</v>
      </c>
      <c r="G449" s="316" t="s">
        <v>638</v>
      </c>
      <c r="H449" s="311" t="s">
        <v>57</v>
      </c>
      <c r="I449" s="311" t="s">
        <v>639</v>
      </c>
      <c r="J449" s="311"/>
    </row>
    <row r="450" spans="1:10">
      <c r="A450" s="363" t="s">
        <v>470</v>
      </c>
      <c r="B450" s="364" t="s">
        <v>809</v>
      </c>
      <c r="C450" s="349" t="s">
        <v>641</v>
      </c>
      <c r="D450" s="311" t="s">
        <v>471</v>
      </c>
      <c r="E450" s="311" t="s">
        <v>784</v>
      </c>
      <c r="F450" s="316" t="s">
        <v>638</v>
      </c>
      <c r="G450" s="316" t="s">
        <v>638</v>
      </c>
      <c r="H450" s="311" t="s">
        <v>57</v>
      </c>
      <c r="I450" s="311" t="s">
        <v>639</v>
      </c>
      <c r="J450" s="311"/>
    </row>
    <row r="451" spans="1:10">
      <c r="A451" s="363" t="s">
        <v>470</v>
      </c>
      <c r="B451" s="364" t="s">
        <v>809</v>
      </c>
      <c r="C451" s="349" t="s">
        <v>642</v>
      </c>
      <c r="D451" s="316" t="s">
        <v>638</v>
      </c>
      <c r="E451" s="316" t="s">
        <v>638</v>
      </c>
      <c r="F451" s="316" t="s">
        <v>638</v>
      </c>
      <c r="G451" s="316" t="s">
        <v>638</v>
      </c>
      <c r="H451" s="311" t="s">
        <v>57</v>
      </c>
      <c r="I451" s="311" t="s">
        <v>639</v>
      </c>
      <c r="J451" s="311"/>
    </row>
    <row r="452" spans="1:10">
      <c r="A452" s="363" t="s">
        <v>470</v>
      </c>
      <c r="B452" s="364" t="s">
        <v>809</v>
      </c>
      <c r="C452" s="349" t="s">
        <v>472</v>
      </c>
      <c r="D452" s="316" t="s">
        <v>638</v>
      </c>
      <c r="E452" s="316" t="s">
        <v>638</v>
      </c>
      <c r="F452" s="316" t="s">
        <v>638</v>
      </c>
      <c r="G452" s="316" t="s">
        <v>638</v>
      </c>
      <c r="H452" s="311" t="s">
        <v>57</v>
      </c>
      <c r="I452" s="311" t="s">
        <v>639</v>
      </c>
      <c r="J452" s="311"/>
    </row>
    <row r="453" spans="1:10">
      <c r="A453" s="363" t="s">
        <v>470</v>
      </c>
      <c r="B453" s="364" t="s">
        <v>809</v>
      </c>
      <c r="C453" s="349" t="s">
        <v>492</v>
      </c>
      <c r="D453" s="311" t="s">
        <v>471</v>
      </c>
      <c r="E453" s="302" t="s">
        <v>672</v>
      </c>
      <c r="F453" s="311" t="s">
        <v>671</v>
      </c>
      <c r="G453" s="311" t="s">
        <v>672</v>
      </c>
      <c r="H453" s="316" t="s">
        <v>638</v>
      </c>
      <c r="I453" s="316" t="s">
        <v>638</v>
      </c>
      <c r="J453" s="311"/>
    </row>
    <row r="454" spans="1:10">
      <c r="A454" s="363" t="s">
        <v>470</v>
      </c>
      <c r="B454" s="337" t="s">
        <v>810</v>
      </c>
      <c r="C454" s="310" t="s">
        <v>118</v>
      </c>
      <c r="D454" s="311" t="s">
        <v>471</v>
      </c>
      <c r="E454" s="311" t="s">
        <v>672</v>
      </c>
      <c r="F454" s="316" t="s">
        <v>638</v>
      </c>
      <c r="G454" s="316" t="s">
        <v>638</v>
      </c>
      <c r="H454" s="311" t="s">
        <v>57</v>
      </c>
      <c r="I454" s="311" t="s">
        <v>639</v>
      </c>
      <c r="J454" s="311"/>
    </row>
    <row r="455" spans="1:10">
      <c r="A455" s="363" t="s">
        <v>470</v>
      </c>
      <c r="B455" s="337" t="s">
        <v>810</v>
      </c>
      <c r="C455" s="310" t="s">
        <v>129</v>
      </c>
      <c r="D455" s="311" t="s">
        <v>471</v>
      </c>
      <c r="E455" s="311" t="s">
        <v>672</v>
      </c>
      <c r="F455" s="316" t="s">
        <v>638</v>
      </c>
      <c r="G455" s="316" t="s">
        <v>638</v>
      </c>
      <c r="H455" s="311" t="s">
        <v>57</v>
      </c>
      <c r="I455" s="311" t="s">
        <v>639</v>
      </c>
      <c r="J455" s="311"/>
    </row>
    <row r="456" spans="1:10">
      <c r="A456" s="363" t="s">
        <v>470</v>
      </c>
      <c r="B456" s="337" t="s">
        <v>810</v>
      </c>
      <c r="C456" s="310" t="s">
        <v>641</v>
      </c>
      <c r="D456" s="311" t="s">
        <v>471</v>
      </c>
      <c r="E456" s="311" t="s">
        <v>784</v>
      </c>
      <c r="F456" s="316" t="s">
        <v>638</v>
      </c>
      <c r="G456" s="316" t="s">
        <v>638</v>
      </c>
      <c r="H456" s="311" t="s">
        <v>57</v>
      </c>
      <c r="I456" s="311" t="s">
        <v>639</v>
      </c>
      <c r="J456" s="311"/>
    </row>
    <row r="457" spans="1:10">
      <c r="A457" s="363" t="s">
        <v>470</v>
      </c>
      <c r="B457" s="337" t="s">
        <v>810</v>
      </c>
      <c r="C457" s="310" t="s">
        <v>642</v>
      </c>
      <c r="D457" s="316" t="s">
        <v>638</v>
      </c>
      <c r="E457" s="316" t="s">
        <v>638</v>
      </c>
      <c r="F457" s="316" t="s">
        <v>638</v>
      </c>
      <c r="G457" s="316" t="s">
        <v>638</v>
      </c>
      <c r="H457" s="311" t="s">
        <v>57</v>
      </c>
      <c r="I457" s="311" t="s">
        <v>639</v>
      </c>
      <c r="J457" s="311"/>
    </row>
    <row r="458" spans="1:10">
      <c r="A458" s="363" t="s">
        <v>470</v>
      </c>
      <c r="B458" s="337" t="s">
        <v>810</v>
      </c>
      <c r="C458" s="310" t="s">
        <v>472</v>
      </c>
      <c r="D458" s="316" t="s">
        <v>638</v>
      </c>
      <c r="E458" s="316" t="s">
        <v>638</v>
      </c>
      <c r="F458" s="316" t="s">
        <v>638</v>
      </c>
      <c r="G458" s="316" t="s">
        <v>638</v>
      </c>
      <c r="H458" s="311" t="s">
        <v>57</v>
      </c>
      <c r="I458" s="311" t="s">
        <v>639</v>
      </c>
      <c r="J458" s="311"/>
    </row>
    <row r="459" spans="1:10">
      <c r="A459" s="363" t="s">
        <v>470</v>
      </c>
      <c r="B459" s="337" t="s">
        <v>810</v>
      </c>
      <c r="C459" s="310" t="s">
        <v>492</v>
      </c>
      <c r="D459" s="311" t="s">
        <v>471</v>
      </c>
      <c r="E459" s="302" t="s">
        <v>672</v>
      </c>
      <c r="F459" s="316" t="s">
        <v>638</v>
      </c>
      <c r="G459" s="316" t="s">
        <v>638</v>
      </c>
      <c r="H459" s="316" t="s">
        <v>638</v>
      </c>
      <c r="I459" s="316" t="s">
        <v>638</v>
      </c>
      <c r="J459" s="311"/>
    </row>
    <row r="460" spans="1:10">
      <c r="A460" s="363" t="s">
        <v>470</v>
      </c>
      <c r="B460" s="364" t="s">
        <v>811</v>
      </c>
      <c r="C460" s="349" t="s">
        <v>118</v>
      </c>
      <c r="D460" s="311" t="s">
        <v>471</v>
      </c>
      <c r="E460" s="311" t="s">
        <v>672</v>
      </c>
      <c r="F460" s="311" t="s">
        <v>671</v>
      </c>
      <c r="G460" s="311" t="s">
        <v>672</v>
      </c>
      <c r="H460" s="311" t="s">
        <v>57</v>
      </c>
      <c r="I460" s="311" t="s">
        <v>639</v>
      </c>
      <c r="J460" s="311"/>
    </row>
    <row r="461" spans="1:10">
      <c r="A461" s="363" t="s">
        <v>470</v>
      </c>
      <c r="B461" s="364" t="s">
        <v>811</v>
      </c>
      <c r="C461" s="349" t="s">
        <v>129</v>
      </c>
      <c r="D461" s="311" t="s">
        <v>471</v>
      </c>
      <c r="E461" s="311" t="s">
        <v>672</v>
      </c>
      <c r="F461" s="316" t="s">
        <v>638</v>
      </c>
      <c r="G461" s="316" t="s">
        <v>638</v>
      </c>
      <c r="H461" s="311" t="s">
        <v>57</v>
      </c>
      <c r="I461" s="311" t="s">
        <v>639</v>
      </c>
      <c r="J461" s="311"/>
    </row>
    <row r="462" spans="1:10">
      <c r="A462" s="363" t="s">
        <v>470</v>
      </c>
      <c r="B462" s="364" t="s">
        <v>811</v>
      </c>
      <c r="C462" s="349" t="s">
        <v>641</v>
      </c>
      <c r="D462" s="311" t="s">
        <v>471</v>
      </c>
      <c r="E462" s="311" t="s">
        <v>784</v>
      </c>
      <c r="F462" s="316" t="s">
        <v>638</v>
      </c>
      <c r="G462" s="316" t="s">
        <v>638</v>
      </c>
      <c r="H462" s="311" t="s">
        <v>57</v>
      </c>
      <c r="I462" s="311" t="s">
        <v>639</v>
      </c>
      <c r="J462" s="311"/>
    </row>
    <row r="463" spans="1:10">
      <c r="A463" s="363" t="s">
        <v>470</v>
      </c>
      <c r="B463" s="364" t="s">
        <v>811</v>
      </c>
      <c r="C463" s="349" t="s">
        <v>642</v>
      </c>
      <c r="D463" s="316" t="s">
        <v>638</v>
      </c>
      <c r="E463" s="316" t="s">
        <v>638</v>
      </c>
      <c r="F463" s="316" t="s">
        <v>638</v>
      </c>
      <c r="G463" s="316" t="s">
        <v>638</v>
      </c>
      <c r="H463" s="311" t="s">
        <v>57</v>
      </c>
      <c r="I463" s="311" t="s">
        <v>639</v>
      </c>
      <c r="J463" s="311"/>
    </row>
    <row r="464" spans="1:10">
      <c r="A464" s="363" t="s">
        <v>470</v>
      </c>
      <c r="B464" s="364" t="s">
        <v>811</v>
      </c>
      <c r="C464" s="349" t="s">
        <v>472</v>
      </c>
      <c r="D464" s="316" t="s">
        <v>638</v>
      </c>
      <c r="E464" s="316" t="s">
        <v>638</v>
      </c>
      <c r="F464" s="316" t="s">
        <v>638</v>
      </c>
      <c r="G464" s="316" t="s">
        <v>638</v>
      </c>
      <c r="H464" s="311" t="s">
        <v>57</v>
      </c>
      <c r="I464" s="311" t="s">
        <v>639</v>
      </c>
      <c r="J464" s="311"/>
    </row>
    <row r="465" spans="1:10">
      <c r="A465" s="363" t="s">
        <v>470</v>
      </c>
      <c r="B465" s="364" t="s">
        <v>811</v>
      </c>
      <c r="C465" s="349" t="s">
        <v>492</v>
      </c>
      <c r="D465" s="311" t="s">
        <v>471</v>
      </c>
      <c r="E465" s="302" t="s">
        <v>672</v>
      </c>
      <c r="F465" s="316" t="s">
        <v>638</v>
      </c>
      <c r="G465" s="316" t="s">
        <v>638</v>
      </c>
      <c r="H465" s="316" t="s">
        <v>638</v>
      </c>
      <c r="I465" s="316" t="s">
        <v>638</v>
      </c>
      <c r="J465" s="311"/>
    </row>
    <row r="466" spans="1:10">
      <c r="A466" s="363" t="s">
        <v>470</v>
      </c>
      <c r="B466" s="309" t="s">
        <v>812</v>
      </c>
      <c r="C466" s="310" t="s">
        <v>118</v>
      </c>
      <c r="D466" s="311" t="s">
        <v>471</v>
      </c>
      <c r="E466" s="311" t="s">
        <v>672</v>
      </c>
      <c r="F466" s="311" t="s">
        <v>671</v>
      </c>
      <c r="G466" s="311" t="s">
        <v>672</v>
      </c>
      <c r="H466" s="311" t="s">
        <v>57</v>
      </c>
      <c r="I466" s="311" t="s">
        <v>639</v>
      </c>
      <c r="J466" s="311"/>
    </row>
    <row r="467" spans="1:10">
      <c r="A467" s="363" t="s">
        <v>470</v>
      </c>
      <c r="B467" s="309" t="s">
        <v>812</v>
      </c>
      <c r="C467" s="310" t="s">
        <v>129</v>
      </c>
      <c r="D467" s="311" t="s">
        <v>471</v>
      </c>
      <c r="E467" s="311" t="s">
        <v>672</v>
      </c>
      <c r="F467" s="316" t="s">
        <v>638</v>
      </c>
      <c r="G467" s="316" t="s">
        <v>638</v>
      </c>
      <c r="H467" s="311" t="s">
        <v>57</v>
      </c>
      <c r="I467" s="311" t="s">
        <v>639</v>
      </c>
      <c r="J467" s="311"/>
    </row>
    <row r="468" spans="1:10">
      <c r="A468" s="363" t="s">
        <v>470</v>
      </c>
      <c r="B468" s="309" t="s">
        <v>812</v>
      </c>
      <c r="C468" s="310" t="s">
        <v>641</v>
      </c>
      <c r="D468" s="311" t="s">
        <v>471</v>
      </c>
      <c r="E468" s="311" t="s">
        <v>784</v>
      </c>
      <c r="F468" s="316" t="s">
        <v>638</v>
      </c>
      <c r="G468" s="316" t="s">
        <v>638</v>
      </c>
      <c r="H468" s="311" t="s">
        <v>57</v>
      </c>
      <c r="I468" s="311" t="s">
        <v>639</v>
      </c>
      <c r="J468" s="311"/>
    </row>
    <row r="469" spans="1:10">
      <c r="A469" s="363" t="s">
        <v>470</v>
      </c>
      <c r="B469" s="309" t="s">
        <v>812</v>
      </c>
      <c r="C469" s="310" t="s">
        <v>642</v>
      </c>
      <c r="D469" s="316" t="s">
        <v>638</v>
      </c>
      <c r="E469" s="316" t="s">
        <v>638</v>
      </c>
      <c r="F469" s="316" t="s">
        <v>638</v>
      </c>
      <c r="G469" s="316" t="s">
        <v>638</v>
      </c>
      <c r="H469" s="311" t="s">
        <v>57</v>
      </c>
      <c r="I469" s="311" t="s">
        <v>639</v>
      </c>
      <c r="J469" s="311"/>
    </row>
    <row r="470" spans="1:10">
      <c r="A470" s="363" t="s">
        <v>470</v>
      </c>
      <c r="B470" s="309" t="s">
        <v>812</v>
      </c>
      <c r="C470" s="310" t="s">
        <v>472</v>
      </c>
      <c r="D470" s="316" t="s">
        <v>638</v>
      </c>
      <c r="E470" s="316" t="s">
        <v>638</v>
      </c>
      <c r="F470" s="316" t="s">
        <v>638</v>
      </c>
      <c r="G470" s="316" t="s">
        <v>638</v>
      </c>
      <c r="H470" s="311" t="s">
        <v>57</v>
      </c>
      <c r="I470" s="311" t="s">
        <v>639</v>
      </c>
      <c r="J470" s="311"/>
    </row>
    <row r="471" spans="1:10">
      <c r="A471" s="363" t="s">
        <v>470</v>
      </c>
      <c r="B471" s="309" t="s">
        <v>812</v>
      </c>
      <c r="C471" s="310" t="s">
        <v>492</v>
      </c>
      <c r="D471" s="311" t="s">
        <v>471</v>
      </c>
      <c r="E471" s="302" t="s">
        <v>672</v>
      </c>
      <c r="F471" s="316" t="s">
        <v>638</v>
      </c>
      <c r="G471" s="316" t="s">
        <v>638</v>
      </c>
      <c r="H471" s="316" t="s">
        <v>638</v>
      </c>
      <c r="I471" s="316" t="s">
        <v>638</v>
      </c>
      <c r="J471" s="311"/>
    </row>
    <row r="472" spans="1:10">
      <c r="A472" s="363" t="s">
        <v>470</v>
      </c>
      <c r="B472" s="364" t="s">
        <v>813</v>
      </c>
      <c r="C472" s="349" t="s">
        <v>118</v>
      </c>
      <c r="D472" s="311" t="s">
        <v>471</v>
      </c>
      <c r="E472" s="311" t="s">
        <v>672</v>
      </c>
      <c r="F472" s="311" t="s">
        <v>671</v>
      </c>
      <c r="G472" s="311" t="s">
        <v>672</v>
      </c>
      <c r="H472" s="321" t="s">
        <v>57</v>
      </c>
      <c r="I472" s="321" t="s">
        <v>639</v>
      </c>
      <c r="J472" s="311"/>
    </row>
    <row r="473" spans="1:10">
      <c r="A473" s="363" t="s">
        <v>470</v>
      </c>
      <c r="B473" s="364" t="s">
        <v>813</v>
      </c>
      <c r="C473" s="349" t="s">
        <v>129</v>
      </c>
      <c r="D473" s="311" t="s">
        <v>471</v>
      </c>
      <c r="E473" s="311" t="s">
        <v>672</v>
      </c>
      <c r="F473" s="316" t="s">
        <v>638</v>
      </c>
      <c r="G473" s="316" t="s">
        <v>638</v>
      </c>
      <c r="H473" s="321" t="s">
        <v>57</v>
      </c>
      <c r="I473" s="321" t="s">
        <v>639</v>
      </c>
      <c r="J473" s="311"/>
    </row>
    <row r="474" spans="1:10">
      <c r="A474" s="363" t="s">
        <v>470</v>
      </c>
      <c r="B474" s="364" t="s">
        <v>813</v>
      </c>
      <c r="C474" s="349" t="s">
        <v>641</v>
      </c>
      <c r="D474" s="311" t="s">
        <v>471</v>
      </c>
      <c r="E474" s="311" t="s">
        <v>784</v>
      </c>
      <c r="F474" s="316" t="s">
        <v>638</v>
      </c>
      <c r="G474" s="316" t="s">
        <v>638</v>
      </c>
      <c r="H474" s="321" t="s">
        <v>57</v>
      </c>
      <c r="I474" s="321" t="s">
        <v>639</v>
      </c>
      <c r="J474" s="311"/>
    </row>
    <row r="475" spans="1:10">
      <c r="A475" s="363" t="s">
        <v>470</v>
      </c>
      <c r="B475" s="364" t="s">
        <v>813</v>
      </c>
      <c r="C475" s="349" t="s">
        <v>642</v>
      </c>
      <c r="D475" s="316" t="s">
        <v>638</v>
      </c>
      <c r="E475" s="316" t="s">
        <v>638</v>
      </c>
      <c r="F475" s="316" t="s">
        <v>638</v>
      </c>
      <c r="G475" s="316" t="s">
        <v>638</v>
      </c>
      <c r="H475" s="321" t="s">
        <v>57</v>
      </c>
      <c r="I475" s="321" t="s">
        <v>639</v>
      </c>
      <c r="J475" s="311"/>
    </row>
    <row r="476" spans="1:10">
      <c r="A476" s="363" t="s">
        <v>470</v>
      </c>
      <c r="B476" s="364" t="s">
        <v>813</v>
      </c>
      <c r="C476" s="349" t="s">
        <v>472</v>
      </c>
      <c r="D476" s="316" t="s">
        <v>638</v>
      </c>
      <c r="E476" s="316" t="s">
        <v>638</v>
      </c>
      <c r="F476" s="316" t="s">
        <v>638</v>
      </c>
      <c r="G476" s="316" t="s">
        <v>638</v>
      </c>
      <c r="H476" s="321" t="s">
        <v>57</v>
      </c>
      <c r="I476" s="321" t="s">
        <v>639</v>
      </c>
      <c r="J476" s="311"/>
    </row>
    <row r="477" spans="1:10">
      <c r="A477" s="363" t="s">
        <v>470</v>
      </c>
      <c r="B477" s="364" t="s">
        <v>813</v>
      </c>
      <c r="C477" s="349" t="s">
        <v>492</v>
      </c>
      <c r="D477" s="311" t="s">
        <v>471</v>
      </c>
      <c r="E477" s="302" t="s">
        <v>672</v>
      </c>
      <c r="F477" s="316" t="s">
        <v>638</v>
      </c>
      <c r="G477" s="316" t="s">
        <v>638</v>
      </c>
      <c r="H477" s="316" t="s">
        <v>638</v>
      </c>
      <c r="I477" s="316" t="s">
        <v>638</v>
      </c>
      <c r="J477" s="311"/>
    </row>
    <row r="478" spans="1:10">
      <c r="A478" s="363" t="s">
        <v>470</v>
      </c>
      <c r="B478" s="337" t="s">
        <v>814</v>
      </c>
      <c r="C478" s="310" t="s">
        <v>118</v>
      </c>
      <c r="D478" s="311" t="s">
        <v>471</v>
      </c>
      <c r="E478" s="311" t="s">
        <v>672</v>
      </c>
      <c r="F478" s="311" t="s">
        <v>671</v>
      </c>
      <c r="G478" s="311" t="s">
        <v>672</v>
      </c>
      <c r="H478" s="311" t="s">
        <v>57</v>
      </c>
      <c r="I478" s="311" t="s">
        <v>639</v>
      </c>
      <c r="J478" s="311"/>
    </row>
    <row r="479" spans="1:10">
      <c r="A479" s="363" t="s">
        <v>470</v>
      </c>
      <c r="B479" s="337" t="s">
        <v>814</v>
      </c>
      <c r="C479" s="310" t="s">
        <v>129</v>
      </c>
      <c r="D479" s="311" t="s">
        <v>471</v>
      </c>
      <c r="E479" s="311" t="s">
        <v>672</v>
      </c>
      <c r="F479" s="316" t="s">
        <v>638</v>
      </c>
      <c r="G479" s="316" t="s">
        <v>638</v>
      </c>
      <c r="H479" s="311" t="s">
        <v>57</v>
      </c>
      <c r="I479" s="311" t="s">
        <v>639</v>
      </c>
      <c r="J479" s="311"/>
    </row>
    <row r="480" spans="1:10">
      <c r="A480" s="363" t="s">
        <v>470</v>
      </c>
      <c r="B480" s="337" t="s">
        <v>814</v>
      </c>
      <c r="C480" s="310" t="s">
        <v>641</v>
      </c>
      <c r="D480" s="311" t="s">
        <v>471</v>
      </c>
      <c r="E480" s="311" t="s">
        <v>784</v>
      </c>
      <c r="F480" s="316" t="s">
        <v>638</v>
      </c>
      <c r="G480" s="316" t="s">
        <v>638</v>
      </c>
      <c r="H480" s="311" t="s">
        <v>57</v>
      </c>
      <c r="I480" s="311" t="s">
        <v>639</v>
      </c>
      <c r="J480" s="311"/>
    </row>
    <row r="481" spans="1:10">
      <c r="A481" s="363" t="s">
        <v>470</v>
      </c>
      <c r="B481" s="337" t="s">
        <v>814</v>
      </c>
      <c r="C481" s="310" t="s">
        <v>642</v>
      </c>
      <c r="D481" s="316" t="s">
        <v>638</v>
      </c>
      <c r="E481" s="316" t="s">
        <v>638</v>
      </c>
      <c r="F481" s="316" t="s">
        <v>638</v>
      </c>
      <c r="G481" s="316" t="s">
        <v>638</v>
      </c>
      <c r="H481" s="311" t="s">
        <v>57</v>
      </c>
      <c r="I481" s="311" t="s">
        <v>639</v>
      </c>
      <c r="J481" s="311"/>
    </row>
    <row r="482" spans="1:10">
      <c r="A482" s="363" t="s">
        <v>470</v>
      </c>
      <c r="B482" s="337" t="s">
        <v>814</v>
      </c>
      <c r="C482" s="310" t="s">
        <v>472</v>
      </c>
      <c r="D482" s="316" t="s">
        <v>638</v>
      </c>
      <c r="E482" s="316" t="s">
        <v>638</v>
      </c>
      <c r="F482" s="316" t="s">
        <v>638</v>
      </c>
      <c r="G482" s="316" t="s">
        <v>638</v>
      </c>
      <c r="H482" s="311" t="s">
        <v>57</v>
      </c>
      <c r="I482" s="311" t="s">
        <v>639</v>
      </c>
      <c r="J482" s="311"/>
    </row>
    <row r="483" spans="1:10">
      <c r="A483" s="363" t="s">
        <v>470</v>
      </c>
      <c r="B483" s="337" t="s">
        <v>814</v>
      </c>
      <c r="C483" s="310" t="s">
        <v>492</v>
      </c>
      <c r="D483" s="311" t="s">
        <v>471</v>
      </c>
      <c r="E483" s="302" t="s">
        <v>672</v>
      </c>
      <c r="F483" s="316" t="s">
        <v>638</v>
      </c>
      <c r="G483" s="316" t="s">
        <v>638</v>
      </c>
      <c r="H483" s="316" t="s">
        <v>638</v>
      </c>
      <c r="I483" s="316" t="s">
        <v>638</v>
      </c>
      <c r="J483" s="311"/>
    </row>
    <row r="484" spans="1:10">
      <c r="A484" s="363" t="s">
        <v>470</v>
      </c>
      <c r="B484" s="313" t="s">
        <v>815</v>
      </c>
      <c r="C484" s="349" t="s">
        <v>118</v>
      </c>
      <c r="D484" s="316" t="s">
        <v>638</v>
      </c>
      <c r="E484" s="316" t="s">
        <v>638</v>
      </c>
      <c r="F484" s="316"/>
      <c r="G484" s="316"/>
      <c r="H484" s="311" t="s">
        <v>57</v>
      </c>
      <c r="I484" s="311" t="s">
        <v>639</v>
      </c>
      <c r="J484" s="311"/>
    </row>
    <row r="485" spans="1:10">
      <c r="A485" s="363" t="s">
        <v>470</v>
      </c>
      <c r="B485" s="313" t="s">
        <v>815</v>
      </c>
      <c r="C485" s="349" t="s">
        <v>129</v>
      </c>
      <c r="D485" s="316" t="s">
        <v>638</v>
      </c>
      <c r="E485" s="316" t="s">
        <v>638</v>
      </c>
      <c r="F485" s="316"/>
      <c r="G485" s="316"/>
      <c r="H485" s="311" t="s">
        <v>57</v>
      </c>
      <c r="I485" s="311" t="s">
        <v>639</v>
      </c>
      <c r="J485" s="311"/>
    </row>
    <row r="486" spans="1:10">
      <c r="A486" s="363" t="s">
        <v>470</v>
      </c>
      <c r="B486" s="313" t="s">
        <v>815</v>
      </c>
      <c r="C486" s="349" t="s">
        <v>641</v>
      </c>
      <c r="D486" s="316" t="s">
        <v>638</v>
      </c>
      <c r="E486" s="316" t="s">
        <v>638</v>
      </c>
      <c r="F486" s="316"/>
      <c r="G486" s="316"/>
      <c r="H486" s="311" t="s">
        <v>57</v>
      </c>
      <c r="I486" s="311" t="s">
        <v>639</v>
      </c>
      <c r="J486" s="311"/>
    </row>
    <row r="487" spans="1:10">
      <c r="A487" s="363" t="s">
        <v>470</v>
      </c>
      <c r="B487" s="313" t="s">
        <v>815</v>
      </c>
      <c r="C487" s="349" t="s">
        <v>642</v>
      </c>
      <c r="D487" s="316" t="s">
        <v>638</v>
      </c>
      <c r="E487" s="316" t="s">
        <v>638</v>
      </c>
      <c r="F487" s="316"/>
      <c r="G487" s="316"/>
      <c r="H487" s="311" t="s">
        <v>57</v>
      </c>
      <c r="I487" s="311" t="s">
        <v>639</v>
      </c>
      <c r="J487" s="311"/>
    </row>
    <row r="488" spans="1:10">
      <c r="A488" s="363" t="s">
        <v>470</v>
      </c>
      <c r="B488" s="313" t="s">
        <v>815</v>
      </c>
      <c r="C488" s="349" t="s">
        <v>472</v>
      </c>
      <c r="D488" s="316" t="s">
        <v>638</v>
      </c>
      <c r="E488" s="316" t="s">
        <v>638</v>
      </c>
      <c r="F488" s="316"/>
      <c r="G488" s="316"/>
      <c r="H488" s="311" t="s">
        <v>57</v>
      </c>
      <c r="I488" s="311" t="s">
        <v>639</v>
      </c>
      <c r="J488" s="311"/>
    </row>
    <row r="489" spans="1:10">
      <c r="A489" s="363" t="s">
        <v>470</v>
      </c>
      <c r="B489" s="309" t="s">
        <v>816</v>
      </c>
      <c r="C489" s="310" t="s">
        <v>118</v>
      </c>
      <c r="D489" s="316" t="s">
        <v>638</v>
      </c>
      <c r="E489" s="316" t="s">
        <v>638</v>
      </c>
      <c r="F489" s="316"/>
      <c r="G489" s="316"/>
      <c r="H489" s="311" t="s">
        <v>57</v>
      </c>
      <c r="I489" s="311" t="s">
        <v>639</v>
      </c>
      <c r="J489" s="311"/>
    </row>
    <row r="490" spans="1:10">
      <c r="A490" s="363" t="s">
        <v>470</v>
      </c>
      <c r="B490" s="309" t="s">
        <v>816</v>
      </c>
      <c r="C490" s="310" t="s">
        <v>129</v>
      </c>
      <c r="D490" s="316" t="s">
        <v>638</v>
      </c>
      <c r="E490" s="316" t="s">
        <v>638</v>
      </c>
      <c r="F490" s="316"/>
      <c r="G490" s="316"/>
      <c r="H490" s="311" t="s">
        <v>57</v>
      </c>
      <c r="I490" s="311" t="s">
        <v>639</v>
      </c>
      <c r="J490" s="311"/>
    </row>
    <row r="491" spans="1:10">
      <c r="A491" s="363" t="s">
        <v>470</v>
      </c>
      <c r="B491" s="309" t="s">
        <v>816</v>
      </c>
      <c r="C491" s="310" t="s">
        <v>642</v>
      </c>
      <c r="D491" s="316" t="s">
        <v>638</v>
      </c>
      <c r="E491" s="316" t="s">
        <v>638</v>
      </c>
      <c r="F491" s="316"/>
      <c r="G491" s="316"/>
      <c r="H491" s="311" t="s">
        <v>57</v>
      </c>
      <c r="I491" s="311" t="s">
        <v>639</v>
      </c>
      <c r="J491" s="311"/>
    </row>
    <row r="492" spans="1:10">
      <c r="A492" s="363" t="s">
        <v>470</v>
      </c>
      <c r="B492" s="309" t="s">
        <v>816</v>
      </c>
      <c r="C492" s="310" t="s">
        <v>472</v>
      </c>
      <c r="D492" s="316" t="s">
        <v>638</v>
      </c>
      <c r="E492" s="316" t="s">
        <v>638</v>
      </c>
      <c r="F492" s="316"/>
      <c r="G492" s="316"/>
      <c r="H492" s="311" t="s">
        <v>57</v>
      </c>
      <c r="I492" s="311" t="s">
        <v>639</v>
      </c>
      <c r="J492" s="311"/>
    </row>
    <row r="493" spans="1:10">
      <c r="A493" s="363" t="s">
        <v>470</v>
      </c>
      <c r="B493" s="313" t="s">
        <v>817</v>
      </c>
      <c r="C493" s="360" t="s">
        <v>636</v>
      </c>
      <c r="D493" s="316" t="s">
        <v>638</v>
      </c>
      <c r="E493" s="316" t="s">
        <v>638</v>
      </c>
      <c r="F493" s="316"/>
      <c r="G493" s="316"/>
      <c r="H493" s="311" t="s">
        <v>57</v>
      </c>
      <c r="I493" s="311" t="s">
        <v>639</v>
      </c>
      <c r="J493" s="311"/>
    </row>
    <row r="494" spans="1:10">
      <c r="A494" s="363" t="s">
        <v>470</v>
      </c>
      <c r="B494" s="309" t="s">
        <v>818</v>
      </c>
      <c r="C494" s="310" t="s">
        <v>118</v>
      </c>
      <c r="D494" s="316" t="s">
        <v>638</v>
      </c>
      <c r="E494" s="316" t="s">
        <v>638</v>
      </c>
      <c r="F494" s="316"/>
      <c r="G494" s="316"/>
      <c r="H494" s="311" t="s">
        <v>57</v>
      </c>
      <c r="I494" s="311" t="s">
        <v>639</v>
      </c>
      <c r="J494" s="311"/>
    </row>
    <row r="495" spans="1:10">
      <c r="A495" s="366" t="s">
        <v>470</v>
      </c>
      <c r="B495" s="326" t="s">
        <v>819</v>
      </c>
      <c r="C495" s="361" t="s">
        <v>472</v>
      </c>
      <c r="D495" s="340" t="s">
        <v>638</v>
      </c>
      <c r="E495" s="340" t="s">
        <v>638</v>
      </c>
      <c r="F495" s="340"/>
      <c r="G495" s="340"/>
      <c r="H495" s="328" t="s">
        <v>57</v>
      </c>
      <c r="I495" s="328" t="s">
        <v>639</v>
      </c>
      <c r="J495" s="328"/>
    </row>
    <row r="496" spans="1:10">
      <c r="A496" s="330" t="s">
        <v>478</v>
      </c>
      <c r="B496" s="331" t="s">
        <v>820</v>
      </c>
      <c r="C496" s="353" t="s">
        <v>636</v>
      </c>
      <c r="D496" s="316" t="s">
        <v>638</v>
      </c>
      <c r="E496" s="316" t="s">
        <v>638</v>
      </c>
      <c r="F496" s="316" t="s">
        <v>638</v>
      </c>
      <c r="G496" s="316" t="s">
        <v>638</v>
      </c>
      <c r="H496" s="333" t="s">
        <v>57</v>
      </c>
      <c r="I496" s="333" t="s">
        <v>821</v>
      </c>
      <c r="J496" s="333"/>
    </row>
    <row r="497" spans="1:10">
      <c r="A497" s="304" t="s">
        <v>478</v>
      </c>
      <c r="B497" s="309" t="s">
        <v>820</v>
      </c>
      <c r="C497" s="310" t="s">
        <v>118</v>
      </c>
      <c r="D497" s="316" t="s">
        <v>638</v>
      </c>
      <c r="E497" s="316" t="s">
        <v>638</v>
      </c>
      <c r="F497" s="316" t="s">
        <v>638</v>
      </c>
      <c r="G497" s="316" t="s">
        <v>638</v>
      </c>
      <c r="H497" s="311" t="s">
        <v>57</v>
      </c>
      <c r="I497" s="311" t="s">
        <v>821</v>
      </c>
      <c r="J497" s="311"/>
    </row>
    <row r="498" spans="1:10">
      <c r="A498" s="304" t="s">
        <v>478</v>
      </c>
      <c r="B498" s="309" t="s">
        <v>820</v>
      </c>
      <c r="C498" s="310" t="s">
        <v>822</v>
      </c>
      <c r="D498" s="316" t="s">
        <v>638</v>
      </c>
      <c r="E498" s="316" t="s">
        <v>638</v>
      </c>
      <c r="F498" s="316" t="s">
        <v>638</v>
      </c>
      <c r="G498" s="316" t="s">
        <v>638</v>
      </c>
      <c r="H498" s="311" t="s">
        <v>57</v>
      </c>
      <c r="I498" s="311" t="s">
        <v>821</v>
      </c>
      <c r="J498" s="311"/>
    </row>
    <row r="499" spans="1:10">
      <c r="A499" s="304" t="s">
        <v>478</v>
      </c>
      <c r="B499" s="309" t="s">
        <v>820</v>
      </c>
      <c r="C499" s="310" t="s">
        <v>129</v>
      </c>
      <c r="D499" s="316" t="s">
        <v>638</v>
      </c>
      <c r="E499" s="316" t="s">
        <v>638</v>
      </c>
      <c r="F499" s="316" t="s">
        <v>638</v>
      </c>
      <c r="G499" s="316" t="s">
        <v>638</v>
      </c>
      <c r="H499" s="316" t="s">
        <v>638</v>
      </c>
      <c r="I499" s="316" t="s">
        <v>638</v>
      </c>
      <c r="J499" s="311"/>
    </row>
    <row r="500" spans="1:10">
      <c r="A500" s="304" t="s">
        <v>478</v>
      </c>
      <c r="B500" s="309" t="s">
        <v>820</v>
      </c>
      <c r="C500" s="310" t="s">
        <v>712</v>
      </c>
      <c r="D500" s="316" t="s">
        <v>638</v>
      </c>
      <c r="E500" s="316" t="s">
        <v>638</v>
      </c>
      <c r="F500" s="316" t="s">
        <v>638</v>
      </c>
      <c r="G500" s="316" t="s">
        <v>638</v>
      </c>
      <c r="H500" s="316" t="s">
        <v>638</v>
      </c>
      <c r="I500" s="316" t="s">
        <v>638</v>
      </c>
      <c r="J500" s="311"/>
    </row>
    <row r="501" spans="1:10">
      <c r="A501" s="304" t="s">
        <v>478</v>
      </c>
      <c r="B501" s="309" t="s">
        <v>820</v>
      </c>
      <c r="C501" s="359" t="s">
        <v>498</v>
      </c>
      <c r="D501" s="316" t="s">
        <v>638</v>
      </c>
      <c r="E501" s="316" t="s">
        <v>638</v>
      </c>
      <c r="F501" s="316" t="s">
        <v>638</v>
      </c>
      <c r="G501" s="316" t="s">
        <v>638</v>
      </c>
      <c r="H501" s="311" t="s">
        <v>57</v>
      </c>
      <c r="I501" s="311" t="s">
        <v>821</v>
      </c>
      <c r="J501" s="311"/>
    </row>
    <row r="502" spans="1:10">
      <c r="A502" s="304" t="s">
        <v>478</v>
      </c>
      <c r="B502" s="309" t="s">
        <v>820</v>
      </c>
      <c r="C502" s="359" t="s">
        <v>502</v>
      </c>
      <c r="D502" s="316" t="s">
        <v>638</v>
      </c>
      <c r="E502" s="316" t="s">
        <v>638</v>
      </c>
      <c r="F502" s="316" t="s">
        <v>638</v>
      </c>
      <c r="G502" s="316" t="s">
        <v>638</v>
      </c>
      <c r="H502" s="311" t="s">
        <v>57</v>
      </c>
      <c r="I502" s="311" t="s">
        <v>821</v>
      </c>
      <c r="J502" s="311"/>
    </row>
    <row r="503" spans="1:10">
      <c r="A503" s="304" t="s">
        <v>478</v>
      </c>
      <c r="B503" s="313" t="s">
        <v>823</v>
      </c>
      <c r="C503" s="349" t="s">
        <v>129</v>
      </c>
      <c r="D503" s="316" t="s">
        <v>638</v>
      </c>
      <c r="E503" s="316" t="s">
        <v>638</v>
      </c>
      <c r="F503" s="316" t="s">
        <v>638</v>
      </c>
      <c r="G503" s="316" t="s">
        <v>638</v>
      </c>
      <c r="H503" s="311" t="s">
        <v>57</v>
      </c>
      <c r="I503" s="311" t="s">
        <v>821</v>
      </c>
      <c r="J503" s="311"/>
    </row>
    <row r="504" spans="1:10">
      <c r="A504" s="304" t="s">
        <v>478</v>
      </c>
      <c r="B504" s="309" t="s">
        <v>824</v>
      </c>
      <c r="C504" s="310" t="s">
        <v>636</v>
      </c>
      <c r="D504" s="316" t="s">
        <v>638</v>
      </c>
      <c r="E504" s="316" t="s">
        <v>638</v>
      </c>
      <c r="F504" s="316" t="s">
        <v>638</v>
      </c>
      <c r="G504" s="316" t="s">
        <v>638</v>
      </c>
      <c r="H504" s="311" t="s">
        <v>57</v>
      </c>
      <c r="I504" s="311" t="s">
        <v>821</v>
      </c>
      <c r="J504" s="311"/>
    </row>
    <row r="505" spans="1:10">
      <c r="A505" s="304" t="s">
        <v>478</v>
      </c>
      <c r="B505" s="309" t="s">
        <v>824</v>
      </c>
      <c r="C505" s="310" t="s">
        <v>118</v>
      </c>
      <c r="D505" s="316" t="s">
        <v>638</v>
      </c>
      <c r="E505" s="316" t="s">
        <v>638</v>
      </c>
      <c r="F505" s="316" t="s">
        <v>638</v>
      </c>
      <c r="G505" s="316" t="s">
        <v>638</v>
      </c>
      <c r="H505" s="311" t="s">
        <v>57</v>
      </c>
      <c r="I505" s="311" t="s">
        <v>821</v>
      </c>
      <c r="J505" s="311"/>
    </row>
    <row r="506" spans="1:10">
      <c r="A506" s="304" t="s">
        <v>478</v>
      </c>
      <c r="B506" s="309" t="s">
        <v>824</v>
      </c>
      <c r="C506" s="310" t="s">
        <v>822</v>
      </c>
      <c r="D506" s="316" t="s">
        <v>638</v>
      </c>
      <c r="E506" s="316" t="s">
        <v>638</v>
      </c>
      <c r="F506" s="316" t="s">
        <v>638</v>
      </c>
      <c r="G506" s="316" t="s">
        <v>638</v>
      </c>
      <c r="H506" s="311" t="s">
        <v>57</v>
      </c>
      <c r="I506" s="311" t="s">
        <v>821</v>
      </c>
      <c r="J506" s="311"/>
    </row>
    <row r="507" spans="1:10">
      <c r="A507" s="304" t="s">
        <v>478</v>
      </c>
      <c r="B507" s="309" t="s">
        <v>824</v>
      </c>
      <c r="C507" s="310" t="s">
        <v>129</v>
      </c>
      <c r="D507" s="316" t="s">
        <v>638</v>
      </c>
      <c r="E507" s="316" t="s">
        <v>638</v>
      </c>
      <c r="F507" s="316" t="s">
        <v>638</v>
      </c>
      <c r="G507" s="316" t="s">
        <v>638</v>
      </c>
      <c r="H507" s="316" t="s">
        <v>638</v>
      </c>
      <c r="I507" s="316" t="s">
        <v>638</v>
      </c>
      <c r="J507" s="311"/>
    </row>
    <row r="508" spans="1:10">
      <c r="A508" s="304" t="s">
        <v>478</v>
      </c>
      <c r="B508" s="309" t="s">
        <v>824</v>
      </c>
      <c r="C508" s="310" t="s">
        <v>712</v>
      </c>
      <c r="D508" s="316" t="s">
        <v>638</v>
      </c>
      <c r="E508" s="316" t="s">
        <v>638</v>
      </c>
      <c r="F508" s="316" t="s">
        <v>638</v>
      </c>
      <c r="G508" s="316" t="s">
        <v>638</v>
      </c>
      <c r="H508" s="316" t="s">
        <v>638</v>
      </c>
      <c r="I508" s="316" t="s">
        <v>638</v>
      </c>
      <c r="J508" s="311"/>
    </row>
    <row r="509" spans="1:10">
      <c r="A509" s="304" t="s">
        <v>478</v>
      </c>
      <c r="B509" s="309" t="s">
        <v>824</v>
      </c>
      <c r="C509" s="359" t="s">
        <v>498</v>
      </c>
      <c r="D509" s="316" t="s">
        <v>638</v>
      </c>
      <c r="E509" s="316" t="s">
        <v>638</v>
      </c>
      <c r="F509" s="316" t="s">
        <v>638</v>
      </c>
      <c r="G509" s="316" t="s">
        <v>638</v>
      </c>
      <c r="H509" s="311" t="s">
        <v>57</v>
      </c>
      <c r="I509" s="311" t="s">
        <v>821</v>
      </c>
      <c r="J509" s="311"/>
    </row>
    <row r="510" spans="1:10">
      <c r="A510" s="304" t="s">
        <v>478</v>
      </c>
      <c r="B510" s="309" t="s">
        <v>824</v>
      </c>
      <c r="C510" s="359" t="s">
        <v>502</v>
      </c>
      <c r="D510" s="316" t="s">
        <v>638</v>
      </c>
      <c r="E510" s="316" t="s">
        <v>638</v>
      </c>
      <c r="F510" s="316" t="s">
        <v>638</v>
      </c>
      <c r="G510" s="316" t="s">
        <v>638</v>
      </c>
      <c r="H510" s="311" t="s">
        <v>57</v>
      </c>
      <c r="I510" s="311" t="s">
        <v>821</v>
      </c>
      <c r="J510" s="311"/>
    </row>
    <row r="511" spans="1:10">
      <c r="A511" s="304" t="s">
        <v>478</v>
      </c>
      <c r="B511" s="313" t="s">
        <v>825</v>
      </c>
      <c r="C511" s="349" t="s">
        <v>636</v>
      </c>
      <c r="D511" s="316" t="s">
        <v>638</v>
      </c>
      <c r="E511" s="316" t="s">
        <v>638</v>
      </c>
      <c r="F511" s="316" t="s">
        <v>638</v>
      </c>
      <c r="G511" s="316" t="s">
        <v>638</v>
      </c>
      <c r="H511" s="311" t="s">
        <v>57</v>
      </c>
      <c r="I511" s="311" t="s">
        <v>821</v>
      </c>
      <c r="J511" s="311"/>
    </row>
    <row r="512" spans="1:10">
      <c r="A512" s="304" t="s">
        <v>478</v>
      </c>
      <c r="B512" s="313" t="s">
        <v>825</v>
      </c>
      <c r="C512" s="349" t="s">
        <v>118</v>
      </c>
      <c r="D512" s="316" t="s">
        <v>638</v>
      </c>
      <c r="E512" s="316" t="s">
        <v>638</v>
      </c>
      <c r="F512" s="316" t="s">
        <v>638</v>
      </c>
      <c r="G512" s="316" t="s">
        <v>638</v>
      </c>
      <c r="H512" s="311" t="s">
        <v>57</v>
      </c>
      <c r="I512" s="311" t="s">
        <v>821</v>
      </c>
      <c r="J512" s="311"/>
    </row>
    <row r="513" spans="1:10">
      <c r="A513" s="304" t="s">
        <v>478</v>
      </c>
      <c r="B513" s="313" t="s">
        <v>825</v>
      </c>
      <c r="C513" s="349" t="s">
        <v>822</v>
      </c>
      <c r="D513" s="316" t="s">
        <v>638</v>
      </c>
      <c r="E513" s="316" t="s">
        <v>638</v>
      </c>
      <c r="F513" s="316" t="s">
        <v>638</v>
      </c>
      <c r="G513" s="316" t="s">
        <v>638</v>
      </c>
      <c r="H513" s="311" t="s">
        <v>57</v>
      </c>
      <c r="I513" s="311" t="s">
        <v>821</v>
      </c>
      <c r="J513" s="311"/>
    </row>
    <row r="514" spans="1:10">
      <c r="A514" s="304" t="s">
        <v>478</v>
      </c>
      <c r="B514" s="313" t="s">
        <v>825</v>
      </c>
      <c r="C514" s="349" t="s">
        <v>129</v>
      </c>
      <c r="D514" s="316" t="s">
        <v>638</v>
      </c>
      <c r="E514" s="316" t="s">
        <v>638</v>
      </c>
      <c r="F514" s="316" t="s">
        <v>638</v>
      </c>
      <c r="G514" s="316" t="s">
        <v>638</v>
      </c>
      <c r="H514" s="316" t="s">
        <v>638</v>
      </c>
      <c r="I514" s="316" t="s">
        <v>638</v>
      </c>
      <c r="J514" s="311"/>
    </row>
    <row r="515" spans="1:10">
      <c r="A515" s="304" t="s">
        <v>478</v>
      </c>
      <c r="B515" s="313" t="s">
        <v>825</v>
      </c>
      <c r="C515" s="349" t="s">
        <v>712</v>
      </c>
      <c r="D515" s="316" t="s">
        <v>638</v>
      </c>
      <c r="E515" s="316" t="s">
        <v>638</v>
      </c>
      <c r="F515" s="316" t="s">
        <v>638</v>
      </c>
      <c r="G515" s="316" t="s">
        <v>638</v>
      </c>
      <c r="H515" s="316" t="s">
        <v>638</v>
      </c>
      <c r="I515" s="316" t="s">
        <v>638</v>
      </c>
      <c r="J515" s="311"/>
    </row>
    <row r="516" spans="1:10">
      <c r="A516" s="304" t="s">
        <v>478</v>
      </c>
      <c r="B516" s="313" t="s">
        <v>825</v>
      </c>
      <c r="C516" s="360" t="s">
        <v>498</v>
      </c>
      <c r="D516" s="316" t="s">
        <v>638</v>
      </c>
      <c r="E516" s="316" t="s">
        <v>638</v>
      </c>
      <c r="F516" s="316" t="s">
        <v>638</v>
      </c>
      <c r="G516" s="316" t="s">
        <v>638</v>
      </c>
      <c r="H516" s="311" t="s">
        <v>57</v>
      </c>
      <c r="I516" s="311" t="s">
        <v>821</v>
      </c>
      <c r="J516" s="311"/>
    </row>
    <row r="517" spans="1:10">
      <c r="A517" s="304" t="s">
        <v>478</v>
      </c>
      <c r="B517" s="313" t="s">
        <v>825</v>
      </c>
      <c r="C517" s="360" t="s">
        <v>502</v>
      </c>
      <c r="D517" s="316" t="s">
        <v>638</v>
      </c>
      <c r="E517" s="316" t="s">
        <v>638</v>
      </c>
      <c r="F517" s="316" t="s">
        <v>638</v>
      </c>
      <c r="G517" s="316" t="s">
        <v>638</v>
      </c>
      <c r="H517" s="311" t="s">
        <v>57</v>
      </c>
      <c r="I517" s="311" t="s">
        <v>821</v>
      </c>
      <c r="J517" s="311"/>
    </row>
    <row r="518" spans="1:10">
      <c r="A518" s="304" t="s">
        <v>478</v>
      </c>
      <c r="B518" s="309" t="s">
        <v>826</v>
      </c>
      <c r="C518" s="310" t="s">
        <v>636</v>
      </c>
      <c r="D518" s="316" t="s">
        <v>638</v>
      </c>
      <c r="E518" s="316" t="s">
        <v>638</v>
      </c>
      <c r="F518" s="316" t="s">
        <v>638</v>
      </c>
      <c r="G518" s="316" t="s">
        <v>638</v>
      </c>
      <c r="H518" s="311" t="s">
        <v>57</v>
      </c>
      <c r="I518" s="311" t="s">
        <v>821</v>
      </c>
      <c r="J518" s="311"/>
    </row>
    <row r="519" spans="1:10">
      <c r="A519" s="304" t="s">
        <v>478</v>
      </c>
      <c r="B519" s="309" t="s">
        <v>826</v>
      </c>
      <c r="C519" s="310" t="s">
        <v>118</v>
      </c>
      <c r="D519" s="316" t="s">
        <v>638</v>
      </c>
      <c r="E519" s="316" t="s">
        <v>638</v>
      </c>
      <c r="F519" s="316" t="s">
        <v>638</v>
      </c>
      <c r="G519" s="316" t="s">
        <v>638</v>
      </c>
      <c r="H519" s="311" t="s">
        <v>57</v>
      </c>
      <c r="I519" s="311" t="s">
        <v>821</v>
      </c>
      <c r="J519" s="311"/>
    </row>
    <row r="520" spans="1:10">
      <c r="A520" s="325" t="s">
        <v>478</v>
      </c>
      <c r="B520" s="326" t="s">
        <v>827</v>
      </c>
      <c r="C520" s="361" t="s">
        <v>118</v>
      </c>
      <c r="D520" s="340" t="s">
        <v>638</v>
      </c>
      <c r="E520" s="340" t="s">
        <v>638</v>
      </c>
      <c r="F520" s="340" t="s">
        <v>638</v>
      </c>
      <c r="G520" s="340" t="s">
        <v>638</v>
      </c>
      <c r="H520" s="328" t="s">
        <v>57</v>
      </c>
      <c r="I520" s="328" t="s">
        <v>821</v>
      </c>
      <c r="J520" s="328"/>
    </row>
    <row r="521" spans="1:10">
      <c r="A521" s="367" t="s">
        <v>61</v>
      </c>
      <c r="B521" s="331" t="s">
        <v>828</v>
      </c>
      <c r="C521" s="353" t="s">
        <v>118</v>
      </c>
      <c r="D521" s="333" t="s">
        <v>83</v>
      </c>
      <c r="E521" s="333" t="s">
        <v>829</v>
      </c>
      <c r="F521" s="316" t="s">
        <v>638</v>
      </c>
      <c r="G521" s="316" t="s">
        <v>638</v>
      </c>
      <c r="H521" s="333" t="s">
        <v>57</v>
      </c>
      <c r="I521" s="333" t="s">
        <v>830</v>
      </c>
      <c r="J521" s="333"/>
    </row>
    <row r="522" spans="1:10">
      <c r="A522" s="368" t="s">
        <v>61</v>
      </c>
      <c r="B522" s="309" t="s">
        <v>828</v>
      </c>
      <c r="C522" s="310" t="s">
        <v>129</v>
      </c>
      <c r="D522" s="311" t="s">
        <v>83</v>
      </c>
      <c r="E522" s="311" t="s">
        <v>829</v>
      </c>
      <c r="F522" s="316" t="s">
        <v>638</v>
      </c>
      <c r="G522" s="316" t="s">
        <v>638</v>
      </c>
      <c r="H522" s="311" t="s">
        <v>57</v>
      </c>
      <c r="I522" s="311" t="s">
        <v>830</v>
      </c>
      <c r="J522" s="311"/>
    </row>
    <row r="523" spans="1:10">
      <c r="A523" s="368" t="s">
        <v>61</v>
      </c>
      <c r="B523" s="309" t="s">
        <v>828</v>
      </c>
      <c r="C523" s="310" t="s">
        <v>641</v>
      </c>
      <c r="D523" s="311" t="s">
        <v>83</v>
      </c>
      <c r="E523" s="311" t="s">
        <v>829</v>
      </c>
      <c r="F523" s="316" t="s">
        <v>638</v>
      </c>
      <c r="G523" s="316" t="s">
        <v>638</v>
      </c>
      <c r="H523" s="311" t="s">
        <v>57</v>
      </c>
      <c r="I523" s="311" t="s">
        <v>830</v>
      </c>
      <c r="J523" s="311"/>
    </row>
    <row r="524" spans="1:10">
      <c r="A524" s="368" t="s">
        <v>61</v>
      </c>
      <c r="B524" s="309" t="s">
        <v>828</v>
      </c>
      <c r="C524" s="310" t="s">
        <v>124</v>
      </c>
      <c r="D524" s="316" t="s">
        <v>638</v>
      </c>
      <c r="E524" s="316" t="s">
        <v>638</v>
      </c>
      <c r="F524" s="316" t="s">
        <v>638</v>
      </c>
      <c r="G524" s="316" t="s">
        <v>638</v>
      </c>
      <c r="H524" s="321" t="s">
        <v>57</v>
      </c>
      <c r="I524" s="321" t="s">
        <v>830</v>
      </c>
      <c r="J524" s="311"/>
    </row>
    <row r="525" spans="1:10">
      <c r="A525" s="368" t="s">
        <v>61</v>
      </c>
      <c r="B525" s="313" t="s">
        <v>831</v>
      </c>
      <c r="C525" s="349" t="s">
        <v>641</v>
      </c>
      <c r="D525" s="311" t="s">
        <v>83</v>
      </c>
      <c r="E525" s="311" t="s">
        <v>757</v>
      </c>
      <c r="F525" s="316" t="s">
        <v>638</v>
      </c>
      <c r="G525" s="316" t="s">
        <v>638</v>
      </c>
      <c r="H525" s="311" t="s">
        <v>57</v>
      </c>
      <c r="I525" s="311" t="s">
        <v>830</v>
      </c>
      <c r="J525" s="311"/>
    </row>
    <row r="526" spans="1:10" ht="28.2">
      <c r="A526" s="368" t="s">
        <v>61</v>
      </c>
      <c r="B526" s="313" t="s">
        <v>831</v>
      </c>
      <c r="C526" s="349" t="s">
        <v>124</v>
      </c>
      <c r="D526" s="311" t="s">
        <v>83</v>
      </c>
      <c r="E526" s="311" t="s">
        <v>757</v>
      </c>
      <c r="F526" s="316" t="s">
        <v>638</v>
      </c>
      <c r="G526" s="316" t="s">
        <v>638</v>
      </c>
      <c r="H526" s="321" t="s">
        <v>57</v>
      </c>
      <c r="I526" s="321" t="s">
        <v>830</v>
      </c>
      <c r="J526" s="311" t="s">
        <v>832</v>
      </c>
    </row>
    <row r="527" spans="1:10">
      <c r="A527" s="368" t="s">
        <v>61</v>
      </c>
      <c r="B527" s="309" t="s">
        <v>833</v>
      </c>
      <c r="C527" s="310" t="s">
        <v>118</v>
      </c>
      <c r="D527" s="311" t="s">
        <v>83</v>
      </c>
      <c r="E527" s="311" t="s">
        <v>829</v>
      </c>
      <c r="F527" s="316" t="s">
        <v>638</v>
      </c>
      <c r="G527" s="316" t="s">
        <v>638</v>
      </c>
      <c r="H527" s="348" t="s">
        <v>704</v>
      </c>
      <c r="I527" s="348" t="s">
        <v>704</v>
      </c>
      <c r="J527" s="311"/>
    </row>
    <row r="528" spans="1:10">
      <c r="A528" s="368" t="s">
        <v>61</v>
      </c>
      <c r="B528" s="309" t="s">
        <v>833</v>
      </c>
      <c r="C528" s="310" t="s">
        <v>129</v>
      </c>
      <c r="D528" s="311" t="s">
        <v>83</v>
      </c>
      <c r="E528" s="311" t="s">
        <v>829</v>
      </c>
      <c r="F528" s="316" t="s">
        <v>638</v>
      </c>
      <c r="G528" s="316" t="s">
        <v>638</v>
      </c>
      <c r="H528" s="348" t="s">
        <v>704</v>
      </c>
      <c r="I528" s="348" t="s">
        <v>704</v>
      </c>
      <c r="J528" s="311"/>
    </row>
    <row r="529" spans="1:10">
      <c r="A529" s="368" t="s">
        <v>61</v>
      </c>
      <c r="B529" s="313" t="s">
        <v>834</v>
      </c>
      <c r="C529" s="349" t="s">
        <v>118</v>
      </c>
      <c r="D529" s="333" t="s">
        <v>83</v>
      </c>
      <c r="E529" s="333" t="s">
        <v>829</v>
      </c>
      <c r="F529" s="316" t="s">
        <v>638</v>
      </c>
      <c r="G529" s="316" t="s">
        <v>638</v>
      </c>
      <c r="H529" s="333" t="s">
        <v>57</v>
      </c>
      <c r="I529" s="333" t="s">
        <v>830</v>
      </c>
      <c r="J529" s="311"/>
    </row>
    <row r="530" spans="1:10">
      <c r="A530" s="368" t="s">
        <v>61</v>
      </c>
      <c r="B530" s="313" t="s">
        <v>834</v>
      </c>
      <c r="C530" s="349" t="s">
        <v>129</v>
      </c>
      <c r="D530" s="311" t="s">
        <v>83</v>
      </c>
      <c r="E530" s="311" t="s">
        <v>829</v>
      </c>
      <c r="F530" s="316" t="s">
        <v>638</v>
      </c>
      <c r="G530" s="316" t="s">
        <v>638</v>
      </c>
      <c r="H530" s="311" t="s">
        <v>57</v>
      </c>
      <c r="I530" s="311" t="s">
        <v>830</v>
      </c>
      <c r="J530" s="311"/>
    </row>
    <row r="531" spans="1:10">
      <c r="A531" s="368" t="s">
        <v>61</v>
      </c>
      <c r="B531" s="313" t="s">
        <v>834</v>
      </c>
      <c r="C531" s="349" t="s">
        <v>641</v>
      </c>
      <c r="D531" s="311" t="s">
        <v>83</v>
      </c>
      <c r="E531" s="311" t="s">
        <v>829</v>
      </c>
      <c r="F531" s="316" t="s">
        <v>638</v>
      </c>
      <c r="G531" s="316" t="s">
        <v>638</v>
      </c>
      <c r="H531" s="311" t="s">
        <v>57</v>
      </c>
      <c r="I531" s="311" t="s">
        <v>830</v>
      </c>
      <c r="J531" s="311"/>
    </row>
    <row r="532" spans="1:10">
      <c r="A532" s="368" t="s">
        <v>61</v>
      </c>
      <c r="B532" s="313" t="s">
        <v>834</v>
      </c>
      <c r="C532" s="349" t="s">
        <v>124</v>
      </c>
      <c r="D532" s="316" t="s">
        <v>638</v>
      </c>
      <c r="E532" s="316" t="s">
        <v>638</v>
      </c>
      <c r="F532" s="316" t="s">
        <v>638</v>
      </c>
      <c r="G532" s="316" t="s">
        <v>638</v>
      </c>
      <c r="H532" s="321" t="s">
        <v>57</v>
      </c>
      <c r="I532" s="321" t="s">
        <v>830</v>
      </c>
      <c r="J532" s="311"/>
    </row>
    <row r="533" spans="1:10">
      <c r="A533" s="368" t="s">
        <v>61</v>
      </c>
      <c r="B533" s="309" t="s">
        <v>835</v>
      </c>
      <c r="C533" s="310" t="s">
        <v>641</v>
      </c>
      <c r="D533" s="311" t="s">
        <v>83</v>
      </c>
      <c r="E533" s="311" t="s">
        <v>757</v>
      </c>
      <c r="F533" s="316" t="s">
        <v>638</v>
      </c>
      <c r="G533" s="316" t="s">
        <v>638</v>
      </c>
      <c r="H533" s="311" t="s">
        <v>57</v>
      </c>
      <c r="I533" s="311" t="s">
        <v>830</v>
      </c>
      <c r="J533" s="311"/>
    </row>
    <row r="534" spans="1:10" ht="28.2">
      <c r="A534" s="368" t="s">
        <v>61</v>
      </c>
      <c r="B534" s="309" t="s">
        <v>835</v>
      </c>
      <c r="C534" s="310" t="s">
        <v>124</v>
      </c>
      <c r="D534" s="311" t="s">
        <v>83</v>
      </c>
      <c r="E534" s="311" t="s">
        <v>757</v>
      </c>
      <c r="F534" s="316" t="s">
        <v>638</v>
      </c>
      <c r="G534" s="316" t="s">
        <v>638</v>
      </c>
      <c r="H534" s="321" t="s">
        <v>57</v>
      </c>
      <c r="I534" s="321" t="s">
        <v>830</v>
      </c>
      <c r="J534" s="311" t="s">
        <v>832</v>
      </c>
    </row>
    <row r="535" spans="1:10" ht="16.5" customHeight="1">
      <c r="A535" s="368" t="s">
        <v>61</v>
      </c>
      <c r="B535" s="313" t="s">
        <v>836</v>
      </c>
      <c r="C535" s="349" t="s">
        <v>118</v>
      </c>
      <c r="D535" s="311" t="s">
        <v>83</v>
      </c>
      <c r="E535" s="311" t="s">
        <v>829</v>
      </c>
      <c r="F535" s="316" t="s">
        <v>638</v>
      </c>
      <c r="G535" s="316" t="s">
        <v>638</v>
      </c>
      <c r="H535" s="348" t="s">
        <v>704</v>
      </c>
      <c r="I535" s="348" t="s">
        <v>704</v>
      </c>
      <c r="J535" s="311"/>
    </row>
    <row r="536" spans="1:10" ht="18.75" customHeight="1">
      <c r="A536" s="368" t="s">
        <v>61</v>
      </c>
      <c r="B536" s="313" t="s">
        <v>836</v>
      </c>
      <c r="C536" s="349" t="s">
        <v>129</v>
      </c>
      <c r="D536" s="311" t="s">
        <v>83</v>
      </c>
      <c r="E536" s="311" t="s">
        <v>829</v>
      </c>
      <c r="F536" s="316" t="s">
        <v>638</v>
      </c>
      <c r="G536" s="316" t="s">
        <v>638</v>
      </c>
      <c r="H536" s="348" t="s">
        <v>704</v>
      </c>
      <c r="I536" s="348" t="s">
        <v>704</v>
      </c>
      <c r="J536" s="311"/>
    </row>
    <row r="537" spans="1:10">
      <c r="A537" s="368" t="s">
        <v>61</v>
      </c>
      <c r="B537" s="309" t="s">
        <v>837</v>
      </c>
      <c r="C537" s="310" t="s">
        <v>118</v>
      </c>
      <c r="D537" s="333" t="s">
        <v>83</v>
      </c>
      <c r="E537" s="333" t="s">
        <v>829</v>
      </c>
      <c r="F537" s="316" t="s">
        <v>638</v>
      </c>
      <c r="G537" s="316" t="s">
        <v>638</v>
      </c>
      <c r="H537" s="333" t="s">
        <v>57</v>
      </c>
      <c r="I537" s="333" t="s">
        <v>830</v>
      </c>
      <c r="J537" s="311"/>
    </row>
    <row r="538" spans="1:10">
      <c r="A538" s="368" t="s">
        <v>61</v>
      </c>
      <c r="B538" s="309" t="s">
        <v>837</v>
      </c>
      <c r="C538" s="310" t="s">
        <v>129</v>
      </c>
      <c r="D538" s="311" t="s">
        <v>83</v>
      </c>
      <c r="E538" s="311" t="s">
        <v>829</v>
      </c>
      <c r="F538" s="316" t="s">
        <v>638</v>
      </c>
      <c r="G538" s="316" t="s">
        <v>638</v>
      </c>
      <c r="H538" s="311" t="s">
        <v>57</v>
      </c>
      <c r="I538" s="311" t="s">
        <v>830</v>
      </c>
      <c r="J538" s="311"/>
    </row>
    <row r="539" spans="1:10">
      <c r="A539" s="368" t="s">
        <v>61</v>
      </c>
      <c r="B539" s="309" t="s">
        <v>837</v>
      </c>
      <c r="C539" s="310" t="s">
        <v>641</v>
      </c>
      <c r="D539" s="311" t="s">
        <v>83</v>
      </c>
      <c r="E539" s="311" t="s">
        <v>829</v>
      </c>
      <c r="F539" s="316" t="s">
        <v>638</v>
      </c>
      <c r="G539" s="316" t="s">
        <v>638</v>
      </c>
      <c r="H539" s="311" t="s">
        <v>57</v>
      </c>
      <c r="I539" s="311" t="s">
        <v>830</v>
      </c>
      <c r="J539" s="311"/>
    </row>
    <row r="540" spans="1:10">
      <c r="A540" s="368" t="s">
        <v>61</v>
      </c>
      <c r="B540" s="309" t="s">
        <v>837</v>
      </c>
      <c r="C540" s="310" t="s">
        <v>124</v>
      </c>
      <c r="D540" s="316" t="s">
        <v>638</v>
      </c>
      <c r="E540" s="316" t="s">
        <v>638</v>
      </c>
      <c r="F540" s="316" t="s">
        <v>638</v>
      </c>
      <c r="G540" s="316" t="s">
        <v>638</v>
      </c>
      <c r="H540" s="321" t="s">
        <v>57</v>
      </c>
      <c r="I540" s="321" t="s">
        <v>830</v>
      </c>
      <c r="J540" s="311"/>
    </row>
    <row r="541" spans="1:10">
      <c r="A541" s="368" t="s">
        <v>61</v>
      </c>
      <c r="B541" s="313" t="s">
        <v>838</v>
      </c>
      <c r="C541" s="349" t="s">
        <v>641</v>
      </c>
      <c r="D541" s="311" t="s">
        <v>83</v>
      </c>
      <c r="E541" s="311" t="s">
        <v>757</v>
      </c>
      <c r="F541" s="316" t="s">
        <v>638</v>
      </c>
      <c r="G541" s="316" t="s">
        <v>638</v>
      </c>
      <c r="H541" s="311" t="s">
        <v>57</v>
      </c>
      <c r="I541" s="311" t="s">
        <v>830</v>
      </c>
      <c r="J541" s="311"/>
    </row>
    <row r="542" spans="1:10" ht="28.2">
      <c r="A542" s="368" t="s">
        <v>61</v>
      </c>
      <c r="B542" s="313" t="s">
        <v>838</v>
      </c>
      <c r="C542" s="349" t="s">
        <v>124</v>
      </c>
      <c r="D542" s="311" t="s">
        <v>83</v>
      </c>
      <c r="E542" s="311" t="s">
        <v>757</v>
      </c>
      <c r="F542" s="316" t="s">
        <v>638</v>
      </c>
      <c r="G542" s="316" t="s">
        <v>638</v>
      </c>
      <c r="H542" s="321" t="s">
        <v>57</v>
      </c>
      <c r="I542" s="321" t="s">
        <v>830</v>
      </c>
      <c r="J542" s="311" t="s">
        <v>832</v>
      </c>
    </row>
    <row r="543" spans="1:10">
      <c r="A543" s="368" t="s">
        <v>61</v>
      </c>
      <c r="B543" s="309" t="s">
        <v>839</v>
      </c>
      <c r="C543" s="310" t="s">
        <v>118</v>
      </c>
      <c r="D543" s="311" t="s">
        <v>83</v>
      </c>
      <c r="E543" s="311" t="s">
        <v>829</v>
      </c>
      <c r="F543" s="316" t="s">
        <v>638</v>
      </c>
      <c r="G543" s="316" t="s">
        <v>638</v>
      </c>
      <c r="H543" s="348" t="s">
        <v>704</v>
      </c>
      <c r="I543" s="348" t="s">
        <v>704</v>
      </c>
      <c r="J543" s="311"/>
    </row>
    <row r="544" spans="1:10">
      <c r="A544" s="369" t="s">
        <v>61</v>
      </c>
      <c r="B544" s="346" t="s">
        <v>839</v>
      </c>
      <c r="C544" s="370" t="s">
        <v>129</v>
      </c>
      <c r="D544" s="328" t="s">
        <v>83</v>
      </c>
      <c r="E544" s="328" t="s">
        <v>829</v>
      </c>
      <c r="F544" s="340" t="s">
        <v>638</v>
      </c>
      <c r="G544" s="340" t="s">
        <v>638</v>
      </c>
      <c r="H544" s="348" t="s">
        <v>704</v>
      </c>
      <c r="I544" s="348" t="s">
        <v>704</v>
      </c>
      <c r="J544" s="328"/>
    </row>
    <row r="545" spans="1:10">
      <c r="A545" s="371" t="s">
        <v>89</v>
      </c>
      <c r="B545" s="344" t="s">
        <v>840</v>
      </c>
      <c r="C545" s="344" t="s">
        <v>118</v>
      </c>
      <c r="D545" s="316" t="s">
        <v>638</v>
      </c>
      <c r="E545" s="316" t="s">
        <v>638</v>
      </c>
      <c r="F545" s="311" t="s">
        <v>671</v>
      </c>
      <c r="G545" s="311" t="s">
        <v>672</v>
      </c>
      <c r="H545" s="333" t="s">
        <v>57</v>
      </c>
      <c r="I545" s="333" t="s">
        <v>639</v>
      </c>
      <c r="J545" s="333"/>
    </row>
    <row r="546" spans="1:10">
      <c r="A546" s="372" t="s">
        <v>89</v>
      </c>
      <c r="B546" s="313" t="s">
        <v>840</v>
      </c>
      <c r="C546" s="313" t="s">
        <v>129</v>
      </c>
      <c r="D546" s="316" t="s">
        <v>638</v>
      </c>
      <c r="E546" s="316" t="s">
        <v>638</v>
      </c>
      <c r="F546" s="311" t="s">
        <v>671</v>
      </c>
      <c r="G546" s="311" t="s">
        <v>672</v>
      </c>
      <c r="H546" s="311" t="s">
        <v>57</v>
      </c>
      <c r="I546" s="311" t="s">
        <v>639</v>
      </c>
      <c r="J546" s="311"/>
    </row>
    <row r="547" spans="1:10">
      <c r="A547" s="372" t="s">
        <v>89</v>
      </c>
      <c r="B547" s="313" t="s">
        <v>840</v>
      </c>
      <c r="C547" s="313" t="s">
        <v>641</v>
      </c>
      <c r="D547" s="316" t="s">
        <v>638</v>
      </c>
      <c r="E547" s="316" t="s">
        <v>638</v>
      </c>
      <c r="F547" s="316" t="s">
        <v>638</v>
      </c>
      <c r="G547" s="316" t="s">
        <v>638</v>
      </c>
      <c r="H547" s="311" t="s">
        <v>57</v>
      </c>
      <c r="I547" s="311" t="s">
        <v>639</v>
      </c>
      <c r="J547" s="311"/>
    </row>
    <row r="548" spans="1:10">
      <c r="A548" s="372" t="s">
        <v>89</v>
      </c>
      <c r="B548" s="309" t="s">
        <v>841</v>
      </c>
      <c r="C548" s="309" t="s">
        <v>118</v>
      </c>
      <c r="D548" s="316" t="s">
        <v>638</v>
      </c>
      <c r="E548" s="316" t="s">
        <v>638</v>
      </c>
      <c r="F548" s="311" t="s">
        <v>671</v>
      </c>
      <c r="G548" s="311" t="s">
        <v>672</v>
      </c>
      <c r="H548" s="311" t="s">
        <v>57</v>
      </c>
      <c r="I548" s="311" t="s">
        <v>639</v>
      </c>
      <c r="J548" s="311"/>
    </row>
    <row r="549" spans="1:10">
      <c r="A549" s="372" t="s">
        <v>89</v>
      </c>
      <c r="B549" s="309" t="s">
        <v>841</v>
      </c>
      <c r="C549" s="309" t="s">
        <v>129</v>
      </c>
      <c r="D549" s="316" t="s">
        <v>638</v>
      </c>
      <c r="E549" s="316" t="s">
        <v>638</v>
      </c>
      <c r="F549" s="311" t="s">
        <v>671</v>
      </c>
      <c r="G549" s="311" t="s">
        <v>672</v>
      </c>
      <c r="H549" s="311" t="s">
        <v>57</v>
      </c>
      <c r="I549" s="311" t="s">
        <v>639</v>
      </c>
      <c r="J549" s="311"/>
    </row>
    <row r="550" spans="1:10">
      <c r="A550" s="372" t="s">
        <v>89</v>
      </c>
      <c r="B550" s="309" t="s">
        <v>841</v>
      </c>
      <c r="C550" s="309" t="s">
        <v>641</v>
      </c>
      <c r="D550" s="316" t="s">
        <v>638</v>
      </c>
      <c r="E550" s="316" t="s">
        <v>638</v>
      </c>
      <c r="F550" s="316" t="s">
        <v>638</v>
      </c>
      <c r="G550" s="316" t="s">
        <v>638</v>
      </c>
      <c r="H550" s="311" t="s">
        <v>57</v>
      </c>
      <c r="I550" s="311" t="s">
        <v>639</v>
      </c>
      <c r="J550" s="311"/>
    </row>
    <row r="551" spans="1:10">
      <c r="A551" s="372" t="s">
        <v>89</v>
      </c>
      <c r="B551" s="313" t="s">
        <v>842</v>
      </c>
      <c r="C551" s="313" t="s">
        <v>118</v>
      </c>
      <c r="D551" s="316" t="s">
        <v>638</v>
      </c>
      <c r="E551" s="316" t="s">
        <v>638</v>
      </c>
      <c r="F551" s="311" t="s">
        <v>671</v>
      </c>
      <c r="G551" s="311" t="s">
        <v>672</v>
      </c>
      <c r="H551" s="311" t="s">
        <v>57</v>
      </c>
      <c r="I551" s="311" t="s">
        <v>639</v>
      </c>
      <c r="J551" s="311"/>
    </row>
    <row r="552" spans="1:10">
      <c r="A552" s="372" t="s">
        <v>89</v>
      </c>
      <c r="B552" s="313" t="s">
        <v>842</v>
      </c>
      <c r="C552" s="313" t="s">
        <v>129</v>
      </c>
      <c r="D552" s="316" t="s">
        <v>638</v>
      </c>
      <c r="E552" s="316" t="s">
        <v>638</v>
      </c>
      <c r="F552" s="311" t="s">
        <v>671</v>
      </c>
      <c r="G552" s="311" t="s">
        <v>672</v>
      </c>
      <c r="H552" s="311" t="s">
        <v>57</v>
      </c>
      <c r="I552" s="311" t="s">
        <v>639</v>
      </c>
      <c r="J552" s="311"/>
    </row>
    <row r="553" spans="1:10">
      <c r="A553" s="372" t="s">
        <v>89</v>
      </c>
      <c r="B553" s="313" t="s">
        <v>842</v>
      </c>
      <c r="C553" s="313" t="s">
        <v>641</v>
      </c>
      <c r="D553" s="316" t="s">
        <v>638</v>
      </c>
      <c r="E553" s="316" t="s">
        <v>638</v>
      </c>
      <c r="F553" s="316" t="s">
        <v>638</v>
      </c>
      <c r="G553" s="316" t="s">
        <v>638</v>
      </c>
      <c r="H553" s="311" t="s">
        <v>57</v>
      </c>
      <c r="I553" s="311" t="s">
        <v>639</v>
      </c>
      <c r="J553" s="311"/>
    </row>
    <row r="554" spans="1:10">
      <c r="A554" s="372" t="s">
        <v>89</v>
      </c>
      <c r="B554" s="309" t="s">
        <v>843</v>
      </c>
      <c r="C554" s="309" t="s">
        <v>118</v>
      </c>
      <c r="D554" s="316" t="s">
        <v>638</v>
      </c>
      <c r="E554" s="316" t="s">
        <v>638</v>
      </c>
      <c r="F554" s="316" t="s">
        <v>638</v>
      </c>
      <c r="G554" s="316" t="s">
        <v>638</v>
      </c>
      <c r="H554" s="311" t="s">
        <v>57</v>
      </c>
      <c r="I554" s="311" t="s">
        <v>639</v>
      </c>
      <c r="J554" s="311"/>
    </row>
    <row r="555" spans="1:10">
      <c r="A555" s="372" t="s">
        <v>89</v>
      </c>
      <c r="B555" s="309" t="s">
        <v>843</v>
      </c>
      <c r="C555" s="309" t="s">
        <v>129</v>
      </c>
      <c r="D555" s="316" t="s">
        <v>638</v>
      </c>
      <c r="E555" s="316" t="s">
        <v>638</v>
      </c>
      <c r="F555" s="316" t="s">
        <v>638</v>
      </c>
      <c r="G555" s="316" t="s">
        <v>638</v>
      </c>
      <c r="H555" s="311" t="s">
        <v>57</v>
      </c>
      <c r="I555" s="311" t="s">
        <v>639</v>
      </c>
      <c r="J555" s="311"/>
    </row>
    <row r="556" spans="1:10">
      <c r="A556" s="372" t="s">
        <v>89</v>
      </c>
      <c r="B556" s="309" t="s">
        <v>843</v>
      </c>
      <c r="C556" s="309" t="s">
        <v>641</v>
      </c>
      <c r="D556" s="316" t="s">
        <v>638</v>
      </c>
      <c r="E556" s="316" t="s">
        <v>638</v>
      </c>
      <c r="F556" s="316" t="s">
        <v>638</v>
      </c>
      <c r="G556" s="316" t="s">
        <v>638</v>
      </c>
      <c r="H556" s="311" t="s">
        <v>57</v>
      </c>
      <c r="I556" s="311" t="s">
        <v>639</v>
      </c>
      <c r="J556" s="311"/>
    </row>
    <row r="557" spans="1:10">
      <c r="A557" s="372" t="s">
        <v>89</v>
      </c>
      <c r="B557" s="313" t="s">
        <v>844</v>
      </c>
      <c r="C557" s="313" t="s">
        <v>118</v>
      </c>
      <c r="D557" s="316" t="s">
        <v>638</v>
      </c>
      <c r="E557" s="316" t="s">
        <v>638</v>
      </c>
      <c r="F557" s="316" t="s">
        <v>638</v>
      </c>
      <c r="G557" s="316" t="s">
        <v>638</v>
      </c>
      <c r="H557" s="311" t="s">
        <v>57</v>
      </c>
      <c r="I557" s="311" t="s">
        <v>639</v>
      </c>
      <c r="J557" s="311"/>
    </row>
    <row r="558" spans="1:10">
      <c r="A558" s="372" t="s">
        <v>89</v>
      </c>
      <c r="B558" s="313" t="s">
        <v>844</v>
      </c>
      <c r="C558" s="313" t="s">
        <v>129</v>
      </c>
      <c r="D558" s="316" t="s">
        <v>638</v>
      </c>
      <c r="E558" s="316" t="s">
        <v>638</v>
      </c>
      <c r="F558" s="316" t="s">
        <v>638</v>
      </c>
      <c r="G558" s="316" t="s">
        <v>638</v>
      </c>
      <c r="H558" s="311" t="s">
        <v>57</v>
      </c>
      <c r="I558" s="311" t="s">
        <v>639</v>
      </c>
      <c r="J558" s="311"/>
    </row>
    <row r="559" spans="1:10">
      <c r="A559" s="372" t="s">
        <v>89</v>
      </c>
      <c r="B559" s="313" t="s">
        <v>844</v>
      </c>
      <c r="C559" s="313" t="s">
        <v>641</v>
      </c>
      <c r="D559" s="316" t="s">
        <v>638</v>
      </c>
      <c r="E559" s="316" t="s">
        <v>638</v>
      </c>
      <c r="F559" s="316" t="s">
        <v>638</v>
      </c>
      <c r="G559" s="316" t="s">
        <v>638</v>
      </c>
      <c r="H559" s="311" t="s">
        <v>57</v>
      </c>
      <c r="I559" s="311" t="s">
        <v>639</v>
      </c>
      <c r="J559" s="311"/>
    </row>
    <row r="560" spans="1:10">
      <c r="A560" s="372" t="s">
        <v>89</v>
      </c>
      <c r="B560" s="309" t="s">
        <v>845</v>
      </c>
      <c r="C560" s="309" t="s">
        <v>118</v>
      </c>
      <c r="D560" s="316" t="s">
        <v>638</v>
      </c>
      <c r="E560" s="316" t="s">
        <v>638</v>
      </c>
      <c r="F560" s="316" t="s">
        <v>638</v>
      </c>
      <c r="G560" s="316" t="s">
        <v>638</v>
      </c>
      <c r="H560" s="311" t="s">
        <v>57</v>
      </c>
      <c r="I560" s="311" t="s">
        <v>639</v>
      </c>
      <c r="J560" s="311"/>
    </row>
    <row r="561" spans="1:10">
      <c r="A561" s="372" t="s">
        <v>89</v>
      </c>
      <c r="B561" s="309" t="s">
        <v>845</v>
      </c>
      <c r="C561" s="309" t="s">
        <v>129</v>
      </c>
      <c r="D561" s="316" t="s">
        <v>638</v>
      </c>
      <c r="E561" s="316" t="s">
        <v>638</v>
      </c>
      <c r="F561" s="316" t="s">
        <v>638</v>
      </c>
      <c r="G561" s="316" t="s">
        <v>638</v>
      </c>
      <c r="H561" s="311" t="s">
        <v>57</v>
      </c>
      <c r="I561" s="311" t="s">
        <v>639</v>
      </c>
      <c r="J561" s="311"/>
    </row>
    <row r="562" spans="1:10">
      <c r="A562" s="372" t="s">
        <v>89</v>
      </c>
      <c r="B562" s="309" t="s">
        <v>845</v>
      </c>
      <c r="C562" s="309" t="s">
        <v>641</v>
      </c>
      <c r="D562" s="316" t="s">
        <v>638</v>
      </c>
      <c r="E562" s="316" t="s">
        <v>638</v>
      </c>
      <c r="F562" s="316" t="s">
        <v>638</v>
      </c>
      <c r="G562" s="316" t="s">
        <v>638</v>
      </c>
      <c r="H562" s="311" t="s">
        <v>57</v>
      </c>
      <c r="I562" s="311" t="s">
        <v>639</v>
      </c>
      <c r="J562" s="311"/>
    </row>
    <row r="563" spans="1:10">
      <c r="A563" s="372" t="s">
        <v>89</v>
      </c>
      <c r="B563" s="313" t="s">
        <v>846</v>
      </c>
      <c r="C563" s="313" t="s">
        <v>118</v>
      </c>
      <c r="D563" s="316" t="s">
        <v>638</v>
      </c>
      <c r="E563" s="316" t="s">
        <v>638</v>
      </c>
      <c r="F563" s="316" t="s">
        <v>638</v>
      </c>
      <c r="G563" s="316" t="s">
        <v>638</v>
      </c>
      <c r="H563" s="311" t="s">
        <v>57</v>
      </c>
      <c r="I563" s="311" t="s">
        <v>639</v>
      </c>
      <c r="J563" s="311"/>
    </row>
    <row r="564" spans="1:10">
      <c r="A564" s="372" t="s">
        <v>89</v>
      </c>
      <c r="B564" s="313" t="s">
        <v>846</v>
      </c>
      <c r="C564" s="313" t="s">
        <v>129</v>
      </c>
      <c r="D564" s="316" t="s">
        <v>638</v>
      </c>
      <c r="E564" s="316" t="s">
        <v>638</v>
      </c>
      <c r="F564" s="316" t="s">
        <v>638</v>
      </c>
      <c r="G564" s="316" t="s">
        <v>638</v>
      </c>
      <c r="H564" s="311" t="s">
        <v>57</v>
      </c>
      <c r="I564" s="311" t="s">
        <v>639</v>
      </c>
      <c r="J564" s="311"/>
    </row>
    <row r="565" spans="1:10">
      <c r="A565" s="372" t="s">
        <v>89</v>
      </c>
      <c r="B565" s="313" t="s">
        <v>846</v>
      </c>
      <c r="C565" s="313" t="s">
        <v>641</v>
      </c>
      <c r="D565" s="316" t="s">
        <v>638</v>
      </c>
      <c r="E565" s="316" t="s">
        <v>638</v>
      </c>
      <c r="F565" s="316" t="s">
        <v>638</v>
      </c>
      <c r="G565" s="316" t="s">
        <v>638</v>
      </c>
      <c r="H565" s="311" t="s">
        <v>57</v>
      </c>
      <c r="I565" s="311" t="s">
        <v>639</v>
      </c>
      <c r="J565" s="311"/>
    </row>
    <row r="566" spans="1:10">
      <c r="A566" s="372" t="s">
        <v>89</v>
      </c>
      <c r="B566" s="309" t="s">
        <v>847</v>
      </c>
      <c r="C566" s="309" t="s">
        <v>118</v>
      </c>
      <c r="D566" s="316" t="s">
        <v>638</v>
      </c>
      <c r="E566" s="316" t="s">
        <v>638</v>
      </c>
      <c r="F566" s="311" t="s">
        <v>671</v>
      </c>
      <c r="G566" s="311" t="s">
        <v>672</v>
      </c>
      <c r="H566" s="311" t="s">
        <v>57</v>
      </c>
      <c r="I566" s="311" t="s">
        <v>639</v>
      </c>
      <c r="J566" s="311"/>
    </row>
    <row r="567" spans="1:10">
      <c r="A567" s="372" t="s">
        <v>89</v>
      </c>
      <c r="B567" s="309" t="s">
        <v>847</v>
      </c>
      <c r="C567" s="309" t="s">
        <v>129</v>
      </c>
      <c r="D567" s="316" t="s">
        <v>638</v>
      </c>
      <c r="E567" s="316" t="s">
        <v>638</v>
      </c>
      <c r="F567" s="311" t="s">
        <v>671</v>
      </c>
      <c r="G567" s="311" t="s">
        <v>672</v>
      </c>
      <c r="H567" s="311" t="s">
        <v>57</v>
      </c>
      <c r="I567" s="311" t="s">
        <v>639</v>
      </c>
      <c r="J567" s="311"/>
    </row>
    <row r="568" spans="1:10">
      <c r="A568" s="372" t="s">
        <v>89</v>
      </c>
      <c r="B568" s="309" t="s">
        <v>847</v>
      </c>
      <c r="C568" s="309" t="s">
        <v>641</v>
      </c>
      <c r="D568" s="316" t="s">
        <v>638</v>
      </c>
      <c r="E568" s="316" t="s">
        <v>638</v>
      </c>
      <c r="F568" s="316" t="s">
        <v>638</v>
      </c>
      <c r="G568" s="316" t="s">
        <v>638</v>
      </c>
      <c r="H568" s="311" t="s">
        <v>57</v>
      </c>
      <c r="I568" s="311" t="s">
        <v>639</v>
      </c>
      <c r="J568" s="311"/>
    </row>
    <row r="569" spans="1:10">
      <c r="A569" s="372" t="s">
        <v>89</v>
      </c>
      <c r="B569" s="309" t="s">
        <v>847</v>
      </c>
      <c r="C569" s="309" t="s">
        <v>472</v>
      </c>
      <c r="D569" s="316" t="s">
        <v>638</v>
      </c>
      <c r="E569" s="316" t="s">
        <v>638</v>
      </c>
      <c r="F569" s="316" t="s">
        <v>638</v>
      </c>
      <c r="G569" s="316" t="s">
        <v>638</v>
      </c>
      <c r="H569" s="311" t="s">
        <v>57</v>
      </c>
      <c r="I569" s="311" t="s">
        <v>639</v>
      </c>
      <c r="J569" s="311"/>
    </row>
    <row r="570" spans="1:10">
      <c r="A570" s="372" t="s">
        <v>89</v>
      </c>
      <c r="B570" s="313" t="s">
        <v>848</v>
      </c>
      <c r="C570" s="313" t="s">
        <v>118</v>
      </c>
      <c r="D570" s="316" t="s">
        <v>638</v>
      </c>
      <c r="E570" s="316" t="s">
        <v>638</v>
      </c>
      <c r="F570" s="316" t="s">
        <v>638</v>
      </c>
      <c r="G570" s="316" t="s">
        <v>638</v>
      </c>
      <c r="H570" s="311" t="s">
        <v>57</v>
      </c>
      <c r="I570" s="311" t="s">
        <v>639</v>
      </c>
      <c r="J570" s="311"/>
    </row>
    <row r="571" spans="1:10">
      <c r="A571" s="372" t="s">
        <v>89</v>
      </c>
      <c r="B571" s="313" t="s">
        <v>848</v>
      </c>
      <c r="C571" s="313" t="s">
        <v>129</v>
      </c>
      <c r="D571" s="316" t="s">
        <v>638</v>
      </c>
      <c r="E571" s="316" t="s">
        <v>638</v>
      </c>
      <c r="F571" s="316" t="s">
        <v>638</v>
      </c>
      <c r="G571" s="316" t="s">
        <v>638</v>
      </c>
      <c r="H571" s="311" t="s">
        <v>57</v>
      </c>
      <c r="I571" s="311" t="s">
        <v>639</v>
      </c>
      <c r="J571" s="311"/>
    </row>
    <row r="572" spans="1:10">
      <c r="A572" s="372" t="s">
        <v>89</v>
      </c>
      <c r="B572" s="313" t="s">
        <v>848</v>
      </c>
      <c r="C572" s="313"/>
      <c r="D572" s="316" t="s">
        <v>638</v>
      </c>
      <c r="E572" s="316" t="s">
        <v>638</v>
      </c>
      <c r="F572" s="316" t="s">
        <v>638</v>
      </c>
      <c r="G572" s="316" t="s">
        <v>638</v>
      </c>
      <c r="H572" s="311" t="s">
        <v>57</v>
      </c>
      <c r="I572" s="311" t="s">
        <v>639</v>
      </c>
      <c r="J572" s="311"/>
    </row>
    <row r="573" spans="1:10">
      <c r="A573" s="372" t="s">
        <v>89</v>
      </c>
      <c r="B573" s="313" t="s">
        <v>848</v>
      </c>
      <c r="C573" s="313" t="s">
        <v>641</v>
      </c>
      <c r="D573" s="316" t="s">
        <v>638</v>
      </c>
      <c r="E573" s="316" t="s">
        <v>638</v>
      </c>
      <c r="F573" s="316" t="s">
        <v>638</v>
      </c>
      <c r="G573" s="316" t="s">
        <v>638</v>
      </c>
      <c r="H573" s="311"/>
      <c r="I573" s="311" t="s">
        <v>639</v>
      </c>
      <c r="J573" s="311"/>
    </row>
    <row r="574" spans="1:10">
      <c r="A574" s="372" t="s">
        <v>89</v>
      </c>
      <c r="B574" s="309" t="s">
        <v>849</v>
      </c>
      <c r="C574" s="309" t="s">
        <v>118</v>
      </c>
      <c r="D574" s="316" t="s">
        <v>638</v>
      </c>
      <c r="E574" s="316" t="s">
        <v>638</v>
      </c>
      <c r="F574" s="316" t="s">
        <v>638</v>
      </c>
      <c r="G574" s="316" t="s">
        <v>638</v>
      </c>
      <c r="H574" s="311" t="s">
        <v>57</v>
      </c>
      <c r="I574" s="311" t="s">
        <v>639</v>
      </c>
      <c r="J574" s="311"/>
    </row>
    <row r="575" spans="1:10">
      <c r="A575" s="372" t="s">
        <v>89</v>
      </c>
      <c r="B575" s="309" t="s">
        <v>849</v>
      </c>
      <c r="C575" s="309" t="s">
        <v>129</v>
      </c>
      <c r="D575" s="316" t="s">
        <v>638</v>
      </c>
      <c r="E575" s="316" t="s">
        <v>638</v>
      </c>
      <c r="F575" s="316" t="s">
        <v>638</v>
      </c>
      <c r="G575" s="316" t="s">
        <v>638</v>
      </c>
      <c r="H575" s="311" t="s">
        <v>57</v>
      </c>
      <c r="I575" s="311" t="s">
        <v>639</v>
      </c>
      <c r="J575" s="311"/>
    </row>
    <row r="576" spans="1:10">
      <c r="A576" s="372" t="s">
        <v>89</v>
      </c>
      <c r="B576" s="309" t="s">
        <v>849</v>
      </c>
      <c r="C576" s="309" t="s">
        <v>641</v>
      </c>
      <c r="D576" s="316" t="s">
        <v>638</v>
      </c>
      <c r="E576" s="316" t="s">
        <v>638</v>
      </c>
      <c r="F576" s="316" t="s">
        <v>638</v>
      </c>
      <c r="G576" s="316" t="s">
        <v>638</v>
      </c>
      <c r="H576" s="311" t="s">
        <v>57</v>
      </c>
      <c r="I576" s="311" t="s">
        <v>639</v>
      </c>
      <c r="J576" s="311"/>
    </row>
    <row r="577" spans="1:10">
      <c r="A577" s="372" t="s">
        <v>89</v>
      </c>
      <c r="B577" s="313" t="s">
        <v>850</v>
      </c>
      <c r="C577" s="313" t="s">
        <v>118</v>
      </c>
      <c r="D577" s="316" t="s">
        <v>638</v>
      </c>
      <c r="E577" s="316" t="s">
        <v>638</v>
      </c>
      <c r="F577" s="316" t="s">
        <v>638</v>
      </c>
      <c r="G577" s="316" t="s">
        <v>638</v>
      </c>
      <c r="H577" s="311" t="s">
        <v>57</v>
      </c>
      <c r="I577" s="311" t="s">
        <v>639</v>
      </c>
      <c r="J577" s="311"/>
    </row>
    <row r="578" spans="1:10">
      <c r="A578" s="372" t="s">
        <v>89</v>
      </c>
      <c r="B578" s="313" t="s">
        <v>850</v>
      </c>
      <c r="C578" s="313" t="s">
        <v>129</v>
      </c>
      <c r="D578" s="316" t="s">
        <v>638</v>
      </c>
      <c r="E578" s="316" t="s">
        <v>638</v>
      </c>
      <c r="F578" s="316" t="s">
        <v>638</v>
      </c>
      <c r="G578" s="316" t="s">
        <v>638</v>
      </c>
      <c r="H578" s="311" t="s">
        <v>57</v>
      </c>
      <c r="I578" s="311" t="s">
        <v>639</v>
      </c>
      <c r="J578" s="311"/>
    </row>
    <row r="579" spans="1:10">
      <c r="A579" s="372" t="s">
        <v>89</v>
      </c>
      <c r="B579" s="313" t="s">
        <v>850</v>
      </c>
      <c r="C579" s="313" t="s">
        <v>641</v>
      </c>
      <c r="D579" s="316" t="s">
        <v>638</v>
      </c>
      <c r="E579" s="316" t="s">
        <v>638</v>
      </c>
      <c r="F579" s="316" t="s">
        <v>638</v>
      </c>
      <c r="G579" s="316" t="s">
        <v>638</v>
      </c>
      <c r="H579" s="311" t="s">
        <v>57</v>
      </c>
      <c r="I579" s="311" t="s">
        <v>639</v>
      </c>
      <c r="J579" s="311"/>
    </row>
    <row r="580" spans="1:10">
      <c r="A580" s="372" t="s">
        <v>89</v>
      </c>
      <c r="B580" s="309" t="s">
        <v>851</v>
      </c>
      <c r="C580" s="309" t="s">
        <v>118</v>
      </c>
      <c r="D580" s="316" t="s">
        <v>638</v>
      </c>
      <c r="E580" s="316" t="s">
        <v>638</v>
      </c>
      <c r="F580" s="316" t="s">
        <v>638</v>
      </c>
      <c r="G580" s="316" t="s">
        <v>638</v>
      </c>
      <c r="H580" s="311" t="s">
        <v>57</v>
      </c>
      <c r="I580" s="311" t="s">
        <v>639</v>
      </c>
      <c r="J580" s="311"/>
    </row>
    <row r="581" spans="1:10">
      <c r="A581" s="372" t="s">
        <v>89</v>
      </c>
      <c r="B581" s="309" t="s">
        <v>851</v>
      </c>
      <c r="C581" s="309" t="s">
        <v>129</v>
      </c>
      <c r="D581" s="316" t="s">
        <v>638</v>
      </c>
      <c r="E581" s="316" t="s">
        <v>638</v>
      </c>
      <c r="F581" s="316" t="s">
        <v>638</v>
      </c>
      <c r="G581" s="316" t="s">
        <v>638</v>
      </c>
      <c r="H581" s="311" t="s">
        <v>57</v>
      </c>
      <c r="I581" s="311" t="s">
        <v>639</v>
      </c>
      <c r="J581" s="311"/>
    </row>
    <row r="582" spans="1:10">
      <c r="A582" s="372" t="s">
        <v>89</v>
      </c>
      <c r="B582" s="309" t="s">
        <v>851</v>
      </c>
      <c r="C582" s="309" t="s">
        <v>641</v>
      </c>
      <c r="D582" s="316" t="s">
        <v>638</v>
      </c>
      <c r="E582" s="316" t="s">
        <v>638</v>
      </c>
      <c r="F582" s="316" t="s">
        <v>638</v>
      </c>
      <c r="G582" s="316" t="s">
        <v>638</v>
      </c>
      <c r="H582" s="311" t="s">
        <v>57</v>
      </c>
      <c r="I582" s="311" t="s">
        <v>639</v>
      </c>
      <c r="J582" s="311"/>
    </row>
    <row r="583" spans="1:10">
      <c r="A583" s="372" t="s">
        <v>89</v>
      </c>
      <c r="B583" s="313" t="s">
        <v>852</v>
      </c>
      <c r="C583" s="313" t="s">
        <v>118</v>
      </c>
      <c r="D583" s="316" t="s">
        <v>638</v>
      </c>
      <c r="E583" s="316" t="s">
        <v>638</v>
      </c>
      <c r="F583" s="316" t="s">
        <v>638</v>
      </c>
      <c r="G583" s="316" t="s">
        <v>638</v>
      </c>
      <c r="H583" s="311" t="s">
        <v>57</v>
      </c>
      <c r="I583" s="311" t="s">
        <v>639</v>
      </c>
      <c r="J583" s="311"/>
    </row>
    <row r="584" spans="1:10">
      <c r="A584" s="372" t="s">
        <v>89</v>
      </c>
      <c r="B584" s="313" t="s">
        <v>852</v>
      </c>
      <c r="C584" s="313" t="s">
        <v>129</v>
      </c>
      <c r="D584" s="316" t="s">
        <v>638</v>
      </c>
      <c r="E584" s="316" t="s">
        <v>638</v>
      </c>
      <c r="F584" s="316" t="s">
        <v>638</v>
      </c>
      <c r="G584" s="316" t="s">
        <v>638</v>
      </c>
      <c r="H584" s="311" t="s">
        <v>57</v>
      </c>
      <c r="I584" s="311" t="s">
        <v>639</v>
      </c>
      <c r="J584" s="311"/>
    </row>
    <row r="585" spans="1:10">
      <c r="A585" s="372" t="s">
        <v>89</v>
      </c>
      <c r="B585" s="313" t="s">
        <v>852</v>
      </c>
      <c r="C585" s="313" t="s">
        <v>641</v>
      </c>
      <c r="D585" s="316" t="s">
        <v>638</v>
      </c>
      <c r="E585" s="316" t="s">
        <v>638</v>
      </c>
      <c r="F585" s="316" t="s">
        <v>638</v>
      </c>
      <c r="G585" s="316" t="s">
        <v>638</v>
      </c>
      <c r="H585" s="311" t="s">
        <v>57</v>
      </c>
      <c r="I585" s="311" t="s">
        <v>639</v>
      </c>
      <c r="J585" s="311"/>
    </row>
    <row r="586" spans="1:10">
      <c r="A586" s="372" t="s">
        <v>89</v>
      </c>
      <c r="B586" s="313" t="s">
        <v>852</v>
      </c>
      <c r="C586" s="313" t="s">
        <v>472</v>
      </c>
      <c r="D586" s="316" t="s">
        <v>638</v>
      </c>
      <c r="E586" s="316" t="s">
        <v>638</v>
      </c>
      <c r="F586" s="316" t="s">
        <v>638</v>
      </c>
      <c r="G586" s="316" t="s">
        <v>638</v>
      </c>
      <c r="H586" s="311" t="s">
        <v>57</v>
      </c>
      <c r="I586" s="311" t="s">
        <v>639</v>
      </c>
      <c r="J586" s="311"/>
    </row>
    <row r="587" spans="1:10">
      <c r="A587" s="372" t="s">
        <v>89</v>
      </c>
      <c r="B587" s="309" t="s">
        <v>853</v>
      </c>
      <c r="C587" s="309" t="s">
        <v>118</v>
      </c>
      <c r="D587" s="316" t="s">
        <v>638</v>
      </c>
      <c r="E587" s="316" t="s">
        <v>638</v>
      </c>
      <c r="F587" s="316" t="s">
        <v>638</v>
      </c>
      <c r="G587" s="316" t="s">
        <v>638</v>
      </c>
      <c r="H587" s="311" t="s">
        <v>57</v>
      </c>
      <c r="I587" s="311" t="s">
        <v>639</v>
      </c>
      <c r="J587" s="311"/>
    </row>
    <row r="588" spans="1:10">
      <c r="A588" s="372" t="s">
        <v>89</v>
      </c>
      <c r="B588" s="309" t="s">
        <v>853</v>
      </c>
      <c r="C588" s="309" t="s">
        <v>129</v>
      </c>
      <c r="D588" s="316" t="s">
        <v>638</v>
      </c>
      <c r="E588" s="316" t="s">
        <v>638</v>
      </c>
      <c r="F588" s="316" t="s">
        <v>638</v>
      </c>
      <c r="G588" s="316" t="s">
        <v>638</v>
      </c>
      <c r="H588" s="311" t="s">
        <v>57</v>
      </c>
      <c r="I588" s="311" t="s">
        <v>639</v>
      </c>
      <c r="J588" s="311"/>
    </row>
    <row r="589" spans="1:10">
      <c r="A589" s="372" t="s">
        <v>89</v>
      </c>
      <c r="B589" s="309" t="s">
        <v>853</v>
      </c>
      <c r="C589" s="309" t="s">
        <v>641</v>
      </c>
      <c r="D589" s="316" t="s">
        <v>638</v>
      </c>
      <c r="E589" s="316" t="s">
        <v>638</v>
      </c>
      <c r="F589" s="316" t="s">
        <v>638</v>
      </c>
      <c r="G589" s="316" t="s">
        <v>638</v>
      </c>
      <c r="H589" s="311" t="s">
        <v>57</v>
      </c>
      <c r="I589" s="311" t="s">
        <v>639</v>
      </c>
      <c r="J589" s="311"/>
    </row>
    <row r="590" spans="1:10">
      <c r="A590" s="372" t="s">
        <v>89</v>
      </c>
      <c r="B590" s="313" t="s">
        <v>854</v>
      </c>
      <c r="C590" s="313" t="s">
        <v>118</v>
      </c>
      <c r="D590" s="316" t="s">
        <v>638</v>
      </c>
      <c r="E590" s="316" t="s">
        <v>638</v>
      </c>
      <c r="F590" s="316" t="s">
        <v>638</v>
      </c>
      <c r="G590" s="316" t="s">
        <v>638</v>
      </c>
      <c r="H590" s="311" t="s">
        <v>57</v>
      </c>
      <c r="I590" s="311" t="s">
        <v>639</v>
      </c>
      <c r="J590" s="311"/>
    </row>
    <row r="591" spans="1:10">
      <c r="A591" s="372" t="s">
        <v>89</v>
      </c>
      <c r="B591" s="313" t="s">
        <v>854</v>
      </c>
      <c r="C591" s="313" t="s">
        <v>129</v>
      </c>
      <c r="D591" s="316" t="s">
        <v>638</v>
      </c>
      <c r="E591" s="316" t="s">
        <v>638</v>
      </c>
      <c r="F591" s="316" t="s">
        <v>638</v>
      </c>
      <c r="G591" s="316" t="s">
        <v>638</v>
      </c>
      <c r="H591" s="311" t="s">
        <v>57</v>
      </c>
      <c r="I591" s="311" t="s">
        <v>639</v>
      </c>
      <c r="J591" s="311"/>
    </row>
    <row r="592" spans="1:10">
      <c r="A592" s="372" t="s">
        <v>89</v>
      </c>
      <c r="B592" s="313" t="s">
        <v>854</v>
      </c>
      <c r="C592" s="313" t="s">
        <v>641</v>
      </c>
      <c r="D592" s="316" t="s">
        <v>638</v>
      </c>
      <c r="E592" s="316" t="s">
        <v>638</v>
      </c>
      <c r="F592" s="316" t="s">
        <v>638</v>
      </c>
      <c r="G592" s="316" t="s">
        <v>638</v>
      </c>
      <c r="H592" s="311" t="s">
        <v>57</v>
      </c>
      <c r="I592" s="311" t="s">
        <v>639</v>
      </c>
      <c r="J592" s="311"/>
    </row>
    <row r="593" spans="1:10">
      <c r="A593" s="372" t="s">
        <v>89</v>
      </c>
      <c r="B593" s="309" t="s">
        <v>855</v>
      </c>
      <c r="C593" s="309" t="s">
        <v>118</v>
      </c>
      <c r="D593" s="316" t="s">
        <v>638</v>
      </c>
      <c r="E593" s="316" t="s">
        <v>638</v>
      </c>
      <c r="F593" s="316" t="s">
        <v>638</v>
      </c>
      <c r="G593" s="316" t="s">
        <v>638</v>
      </c>
      <c r="H593" s="311" t="s">
        <v>57</v>
      </c>
      <c r="I593" s="311" t="s">
        <v>639</v>
      </c>
      <c r="J593" s="311"/>
    </row>
    <row r="594" spans="1:10">
      <c r="A594" s="372" t="s">
        <v>89</v>
      </c>
      <c r="B594" s="309" t="s">
        <v>855</v>
      </c>
      <c r="C594" s="309" t="s">
        <v>129</v>
      </c>
      <c r="D594" s="316" t="s">
        <v>638</v>
      </c>
      <c r="E594" s="316" t="s">
        <v>638</v>
      </c>
      <c r="F594" s="316" t="s">
        <v>638</v>
      </c>
      <c r="G594" s="316" t="s">
        <v>638</v>
      </c>
      <c r="H594" s="311" t="s">
        <v>57</v>
      </c>
      <c r="I594" s="311" t="s">
        <v>639</v>
      </c>
      <c r="J594" s="311"/>
    </row>
    <row r="595" spans="1:10">
      <c r="A595" s="372" t="s">
        <v>89</v>
      </c>
      <c r="B595" s="309" t="s">
        <v>855</v>
      </c>
      <c r="C595" s="309" t="s">
        <v>641</v>
      </c>
      <c r="D595" s="316" t="s">
        <v>638</v>
      </c>
      <c r="E595" s="316" t="s">
        <v>638</v>
      </c>
      <c r="F595" s="316" t="s">
        <v>638</v>
      </c>
      <c r="G595" s="316" t="s">
        <v>638</v>
      </c>
      <c r="H595" s="311" t="s">
        <v>57</v>
      </c>
      <c r="I595" s="311" t="s">
        <v>639</v>
      </c>
      <c r="J595" s="311"/>
    </row>
    <row r="596" spans="1:10">
      <c r="A596" s="372" t="s">
        <v>89</v>
      </c>
      <c r="B596" s="309" t="s">
        <v>855</v>
      </c>
      <c r="C596" s="309" t="s">
        <v>472</v>
      </c>
      <c r="D596" s="316" t="s">
        <v>638</v>
      </c>
      <c r="E596" s="316" t="s">
        <v>638</v>
      </c>
      <c r="F596" s="316" t="s">
        <v>638</v>
      </c>
      <c r="G596" s="316" t="s">
        <v>638</v>
      </c>
      <c r="H596" s="311" t="s">
        <v>57</v>
      </c>
      <c r="I596" s="311" t="s">
        <v>639</v>
      </c>
      <c r="J596" s="311"/>
    </row>
    <row r="597" spans="1:10">
      <c r="A597" s="372" t="s">
        <v>89</v>
      </c>
      <c r="B597" s="313" t="s">
        <v>856</v>
      </c>
      <c r="C597" s="313" t="s">
        <v>118</v>
      </c>
      <c r="D597" s="316" t="s">
        <v>638</v>
      </c>
      <c r="E597" s="316" t="s">
        <v>638</v>
      </c>
      <c r="F597" s="316" t="s">
        <v>638</v>
      </c>
      <c r="G597" s="316" t="s">
        <v>638</v>
      </c>
      <c r="H597" s="311" t="s">
        <v>57</v>
      </c>
      <c r="I597" s="311" t="s">
        <v>639</v>
      </c>
      <c r="J597" s="311"/>
    </row>
    <row r="598" spans="1:10">
      <c r="A598" s="372" t="s">
        <v>89</v>
      </c>
      <c r="B598" s="313" t="s">
        <v>856</v>
      </c>
      <c r="C598" s="313" t="s">
        <v>129</v>
      </c>
      <c r="D598" s="316" t="s">
        <v>638</v>
      </c>
      <c r="E598" s="316" t="s">
        <v>638</v>
      </c>
      <c r="F598" s="316" t="s">
        <v>638</v>
      </c>
      <c r="G598" s="316" t="s">
        <v>638</v>
      </c>
      <c r="H598" s="311" t="s">
        <v>57</v>
      </c>
      <c r="I598" s="311" t="s">
        <v>639</v>
      </c>
      <c r="J598" s="311"/>
    </row>
    <row r="599" spans="1:10">
      <c r="A599" s="372" t="s">
        <v>89</v>
      </c>
      <c r="B599" s="313" t="s">
        <v>856</v>
      </c>
      <c r="C599" s="313" t="s">
        <v>641</v>
      </c>
      <c r="D599" s="316" t="s">
        <v>638</v>
      </c>
      <c r="E599" s="316" t="s">
        <v>638</v>
      </c>
      <c r="F599" s="316" t="s">
        <v>638</v>
      </c>
      <c r="G599" s="316" t="s">
        <v>638</v>
      </c>
      <c r="H599" s="311" t="s">
        <v>57</v>
      </c>
      <c r="I599" s="311" t="s">
        <v>639</v>
      </c>
      <c r="J599" s="311"/>
    </row>
    <row r="600" spans="1:10">
      <c r="A600" s="372" t="s">
        <v>89</v>
      </c>
      <c r="B600" s="313" t="s">
        <v>856</v>
      </c>
      <c r="C600" s="313" t="s">
        <v>472</v>
      </c>
      <c r="D600" s="316" t="s">
        <v>638</v>
      </c>
      <c r="E600" s="316" t="s">
        <v>638</v>
      </c>
      <c r="F600" s="316" t="s">
        <v>638</v>
      </c>
      <c r="G600" s="316" t="s">
        <v>638</v>
      </c>
      <c r="H600" s="311" t="s">
        <v>57</v>
      </c>
      <c r="I600" s="311" t="s">
        <v>639</v>
      </c>
      <c r="J600" s="311"/>
    </row>
    <row r="601" spans="1:10">
      <c r="A601" s="372" t="s">
        <v>89</v>
      </c>
      <c r="B601" s="309" t="s">
        <v>857</v>
      </c>
      <c r="C601" s="310" t="s">
        <v>636</v>
      </c>
      <c r="D601" s="316" t="s">
        <v>638</v>
      </c>
      <c r="E601" s="316" t="s">
        <v>638</v>
      </c>
      <c r="F601" s="316" t="s">
        <v>638</v>
      </c>
      <c r="G601" s="316" t="s">
        <v>638</v>
      </c>
      <c r="H601" s="311" t="s">
        <v>57</v>
      </c>
      <c r="I601" s="311" t="s">
        <v>639</v>
      </c>
      <c r="J601" s="311"/>
    </row>
    <row r="602" spans="1:10">
      <c r="A602" s="372" t="s">
        <v>89</v>
      </c>
      <c r="B602" s="313" t="s">
        <v>858</v>
      </c>
      <c r="C602" s="349" t="s">
        <v>636</v>
      </c>
      <c r="D602" s="316" t="s">
        <v>638</v>
      </c>
      <c r="E602" s="316" t="s">
        <v>638</v>
      </c>
      <c r="F602" s="316" t="s">
        <v>638</v>
      </c>
      <c r="G602" s="316" t="s">
        <v>638</v>
      </c>
      <c r="H602" s="311" t="s">
        <v>57</v>
      </c>
      <c r="I602" s="311" t="s">
        <v>639</v>
      </c>
      <c r="J602" s="311"/>
    </row>
    <row r="603" spans="1:10">
      <c r="A603" s="372" t="s">
        <v>89</v>
      </c>
      <c r="B603" s="313" t="s">
        <v>858</v>
      </c>
      <c r="C603" s="349" t="s">
        <v>472</v>
      </c>
      <c r="D603" s="316" t="s">
        <v>638</v>
      </c>
      <c r="E603" s="316" t="s">
        <v>638</v>
      </c>
      <c r="F603" s="316" t="s">
        <v>638</v>
      </c>
      <c r="G603" s="316" t="s">
        <v>638</v>
      </c>
      <c r="H603" s="311" t="s">
        <v>57</v>
      </c>
      <c r="I603" s="311" t="s">
        <v>639</v>
      </c>
      <c r="J603" s="311"/>
    </row>
    <row r="604" spans="1:10">
      <c r="A604" s="372" t="s">
        <v>89</v>
      </c>
      <c r="B604" s="309" t="s">
        <v>859</v>
      </c>
      <c r="C604" s="310" t="s">
        <v>472</v>
      </c>
      <c r="D604" s="316" t="s">
        <v>638</v>
      </c>
      <c r="E604" s="316" t="s">
        <v>638</v>
      </c>
      <c r="F604" s="316" t="s">
        <v>638</v>
      </c>
      <c r="G604" s="316" t="s">
        <v>638</v>
      </c>
      <c r="H604" s="311" t="s">
        <v>57</v>
      </c>
      <c r="I604" s="311" t="s">
        <v>639</v>
      </c>
      <c r="J604" s="311"/>
    </row>
    <row r="605" spans="1:10">
      <c r="A605" s="372" t="s">
        <v>89</v>
      </c>
      <c r="B605" s="313" t="s">
        <v>860</v>
      </c>
      <c r="C605" s="349" t="s">
        <v>118</v>
      </c>
      <c r="D605" s="316" t="s">
        <v>638</v>
      </c>
      <c r="E605" s="316" t="s">
        <v>638</v>
      </c>
      <c r="F605" s="316" t="s">
        <v>638</v>
      </c>
      <c r="G605" s="316" t="s">
        <v>638</v>
      </c>
      <c r="H605" s="311" t="s">
        <v>57</v>
      </c>
      <c r="I605" s="311" t="s">
        <v>639</v>
      </c>
      <c r="J605" s="311"/>
    </row>
    <row r="606" spans="1:10">
      <c r="A606" s="372" t="s">
        <v>89</v>
      </c>
      <c r="B606" s="313" t="s">
        <v>860</v>
      </c>
      <c r="C606" s="349" t="s">
        <v>472</v>
      </c>
      <c r="D606" s="316" t="s">
        <v>638</v>
      </c>
      <c r="E606" s="316" t="s">
        <v>638</v>
      </c>
      <c r="F606" s="316" t="s">
        <v>638</v>
      </c>
      <c r="G606" s="316" t="s">
        <v>638</v>
      </c>
      <c r="H606" s="311" t="s">
        <v>57</v>
      </c>
      <c r="I606" s="311" t="s">
        <v>639</v>
      </c>
      <c r="J606" s="311"/>
    </row>
    <row r="607" spans="1:10">
      <c r="A607" s="372" t="s">
        <v>89</v>
      </c>
      <c r="B607" s="309" t="s">
        <v>861</v>
      </c>
      <c r="C607" s="310" t="s">
        <v>118</v>
      </c>
      <c r="D607" s="316" t="s">
        <v>638</v>
      </c>
      <c r="E607" s="316" t="s">
        <v>638</v>
      </c>
      <c r="F607" s="316" t="s">
        <v>638</v>
      </c>
      <c r="G607" s="316" t="s">
        <v>638</v>
      </c>
      <c r="H607" s="311" t="s">
        <v>57</v>
      </c>
      <c r="I607" s="311" t="s">
        <v>639</v>
      </c>
      <c r="J607" s="311"/>
    </row>
    <row r="608" spans="1:10">
      <c r="A608" s="372" t="s">
        <v>89</v>
      </c>
      <c r="B608" s="309" t="s">
        <v>861</v>
      </c>
      <c r="C608" s="310" t="s">
        <v>472</v>
      </c>
      <c r="D608" s="316" t="s">
        <v>638</v>
      </c>
      <c r="E608" s="316" t="s">
        <v>638</v>
      </c>
      <c r="F608" s="316" t="s">
        <v>638</v>
      </c>
      <c r="G608" s="316" t="s">
        <v>638</v>
      </c>
      <c r="H608" s="311" t="s">
        <v>57</v>
      </c>
      <c r="I608" s="311" t="s">
        <v>639</v>
      </c>
      <c r="J608" s="311"/>
    </row>
    <row r="609" spans="1:10">
      <c r="A609" s="372" t="s">
        <v>89</v>
      </c>
      <c r="B609" s="313" t="s">
        <v>699</v>
      </c>
      <c r="C609" s="349" t="s">
        <v>118</v>
      </c>
      <c r="D609" s="316" t="s">
        <v>638</v>
      </c>
      <c r="E609" s="316" t="s">
        <v>638</v>
      </c>
      <c r="F609" s="316" t="s">
        <v>638</v>
      </c>
      <c r="G609" s="316" t="s">
        <v>638</v>
      </c>
      <c r="H609" s="311" t="s">
        <v>57</v>
      </c>
      <c r="I609" s="311" t="s">
        <v>639</v>
      </c>
      <c r="J609" s="311"/>
    </row>
    <row r="610" spans="1:10">
      <c r="A610" s="372" t="s">
        <v>89</v>
      </c>
      <c r="B610" s="309" t="s">
        <v>701</v>
      </c>
      <c r="C610" s="310" t="s">
        <v>472</v>
      </c>
      <c r="D610" s="316" t="s">
        <v>638</v>
      </c>
      <c r="E610" s="316" t="s">
        <v>638</v>
      </c>
      <c r="F610" s="316" t="s">
        <v>638</v>
      </c>
      <c r="G610" s="316" t="s">
        <v>638</v>
      </c>
      <c r="H610" s="311" t="s">
        <v>57</v>
      </c>
      <c r="I610" s="311" t="s">
        <v>639</v>
      </c>
      <c r="J610" s="311"/>
    </row>
    <row r="611" spans="1:10">
      <c r="A611" s="372" t="s">
        <v>89</v>
      </c>
      <c r="B611" s="309" t="s">
        <v>701</v>
      </c>
      <c r="C611" s="310" t="s">
        <v>636</v>
      </c>
      <c r="D611" s="316" t="s">
        <v>638</v>
      </c>
      <c r="E611" s="316" t="s">
        <v>638</v>
      </c>
      <c r="F611" s="316" t="s">
        <v>638</v>
      </c>
      <c r="G611" s="316" t="s">
        <v>638</v>
      </c>
      <c r="H611" s="311" t="s">
        <v>57</v>
      </c>
      <c r="I611" s="311" t="s">
        <v>639</v>
      </c>
      <c r="J611" s="311"/>
    </row>
    <row r="612" spans="1:10">
      <c r="A612" s="372" t="s">
        <v>89</v>
      </c>
      <c r="B612" s="313" t="s">
        <v>862</v>
      </c>
      <c r="C612" s="349" t="s">
        <v>118</v>
      </c>
      <c r="D612" s="316" t="s">
        <v>638</v>
      </c>
      <c r="E612" s="316" t="s">
        <v>638</v>
      </c>
      <c r="F612" s="316" t="s">
        <v>638</v>
      </c>
      <c r="G612" s="316" t="s">
        <v>638</v>
      </c>
      <c r="H612" s="311" t="s">
        <v>57</v>
      </c>
      <c r="I612" s="311" t="s">
        <v>639</v>
      </c>
      <c r="J612" s="311"/>
    </row>
    <row r="613" spans="1:10">
      <c r="A613" s="372" t="s">
        <v>89</v>
      </c>
      <c r="B613" s="313" t="s">
        <v>862</v>
      </c>
      <c r="C613" s="349" t="s">
        <v>472</v>
      </c>
      <c r="D613" s="316" t="s">
        <v>638</v>
      </c>
      <c r="E613" s="316" t="s">
        <v>638</v>
      </c>
      <c r="F613" s="316" t="s">
        <v>638</v>
      </c>
      <c r="G613" s="316" t="s">
        <v>638</v>
      </c>
      <c r="H613" s="311" t="s">
        <v>57</v>
      </c>
      <c r="I613" s="311" t="s">
        <v>639</v>
      </c>
      <c r="J613" s="311"/>
    </row>
    <row r="614" spans="1:10">
      <c r="A614" s="372" t="s">
        <v>89</v>
      </c>
      <c r="B614" s="313" t="s">
        <v>863</v>
      </c>
      <c r="C614" s="349" t="s">
        <v>118</v>
      </c>
      <c r="D614" s="316" t="s">
        <v>638</v>
      </c>
      <c r="E614" s="316" t="s">
        <v>638</v>
      </c>
      <c r="F614" s="316" t="s">
        <v>638</v>
      </c>
      <c r="G614" s="316" t="s">
        <v>638</v>
      </c>
      <c r="H614" s="311" t="s">
        <v>57</v>
      </c>
      <c r="I614" s="311" t="s">
        <v>639</v>
      </c>
      <c r="J614" s="311"/>
    </row>
    <row r="615" spans="1:10">
      <c r="A615" s="372" t="s">
        <v>89</v>
      </c>
      <c r="B615" s="313" t="s">
        <v>863</v>
      </c>
      <c r="C615" s="349" t="s">
        <v>129</v>
      </c>
      <c r="D615" s="316" t="s">
        <v>638</v>
      </c>
      <c r="E615" s="316" t="s">
        <v>638</v>
      </c>
      <c r="F615" s="316" t="s">
        <v>638</v>
      </c>
      <c r="G615" s="316" t="s">
        <v>638</v>
      </c>
      <c r="H615" s="311" t="s">
        <v>57</v>
      </c>
      <c r="I615" s="311" t="s">
        <v>639</v>
      </c>
      <c r="J615" s="311"/>
    </row>
    <row r="616" spans="1:10">
      <c r="A616" s="372" t="s">
        <v>89</v>
      </c>
      <c r="B616" s="313" t="s">
        <v>863</v>
      </c>
      <c r="C616" s="349" t="s">
        <v>641</v>
      </c>
      <c r="D616" s="316" t="s">
        <v>638</v>
      </c>
      <c r="E616" s="316" t="s">
        <v>638</v>
      </c>
      <c r="F616" s="316" t="s">
        <v>638</v>
      </c>
      <c r="G616" s="316" t="s">
        <v>638</v>
      </c>
      <c r="H616" s="311" t="s">
        <v>57</v>
      </c>
      <c r="I616" s="311" t="s">
        <v>639</v>
      </c>
      <c r="J616" s="311"/>
    </row>
    <row r="617" spans="1:10">
      <c r="A617" s="372" t="s">
        <v>89</v>
      </c>
      <c r="B617" s="313" t="s">
        <v>863</v>
      </c>
      <c r="C617" s="349" t="s">
        <v>472</v>
      </c>
      <c r="D617" s="316" t="s">
        <v>638</v>
      </c>
      <c r="E617" s="316" t="s">
        <v>638</v>
      </c>
      <c r="F617" s="316" t="s">
        <v>638</v>
      </c>
      <c r="G617" s="316" t="s">
        <v>638</v>
      </c>
      <c r="H617" s="311" t="s">
        <v>57</v>
      </c>
      <c r="I617" s="311" t="s">
        <v>639</v>
      </c>
      <c r="J617" s="311"/>
    </row>
    <row r="618" spans="1:10">
      <c r="A618" s="372" t="s">
        <v>89</v>
      </c>
      <c r="B618" s="313" t="s">
        <v>864</v>
      </c>
      <c r="C618" s="349" t="s">
        <v>118</v>
      </c>
      <c r="D618" s="316" t="s">
        <v>638</v>
      </c>
      <c r="E618" s="316" t="s">
        <v>638</v>
      </c>
      <c r="F618" s="316" t="s">
        <v>638</v>
      </c>
      <c r="G618" s="316" t="s">
        <v>638</v>
      </c>
      <c r="H618" s="311" t="s">
        <v>57</v>
      </c>
      <c r="I618" s="311" t="s">
        <v>639</v>
      </c>
      <c r="J618" s="311"/>
    </row>
    <row r="619" spans="1:10">
      <c r="A619" s="372" t="s">
        <v>89</v>
      </c>
      <c r="B619" s="309" t="s">
        <v>865</v>
      </c>
      <c r="C619" s="310" t="s">
        <v>118</v>
      </c>
      <c r="D619" s="316" t="s">
        <v>638</v>
      </c>
      <c r="E619" s="316" t="s">
        <v>638</v>
      </c>
      <c r="F619" s="316" t="s">
        <v>638</v>
      </c>
      <c r="G619" s="316" t="s">
        <v>638</v>
      </c>
      <c r="H619" s="311" t="s">
        <v>57</v>
      </c>
      <c r="I619" s="311" t="s">
        <v>639</v>
      </c>
      <c r="J619" s="311"/>
    </row>
    <row r="620" spans="1:10">
      <c r="A620" s="372" t="s">
        <v>89</v>
      </c>
      <c r="B620" s="309" t="s">
        <v>865</v>
      </c>
      <c r="C620" s="310" t="s">
        <v>129</v>
      </c>
      <c r="D620" s="316" t="s">
        <v>638</v>
      </c>
      <c r="E620" s="316" t="s">
        <v>638</v>
      </c>
      <c r="F620" s="316" t="s">
        <v>638</v>
      </c>
      <c r="G620" s="316" t="s">
        <v>638</v>
      </c>
      <c r="H620" s="311" t="s">
        <v>57</v>
      </c>
      <c r="I620" s="311" t="s">
        <v>639</v>
      </c>
      <c r="J620" s="311"/>
    </row>
    <row r="621" spans="1:10">
      <c r="A621" s="372" t="s">
        <v>89</v>
      </c>
      <c r="B621" s="309" t="s">
        <v>865</v>
      </c>
      <c r="C621" s="310" t="s">
        <v>641</v>
      </c>
      <c r="D621" s="316" t="s">
        <v>638</v>
      </c>
      <c r="E621" s="316" t="s">
        <v>638</v>
      </c>
      <c r="F621" s="316" t="s">
        <v>638</v>
      </c>
      <c r="G621" s="316" t="s">
        <v>638</v>
      </c>
      <c r="H621" s="311" t="s">
        <v>57</v>
      </c>
      <c r="I621" s="311" t="s">
        <v>639</v>
      </c>
      <c r="J621" s="311"/>
    </row>
    <row r="622" spans="1:10">
      <c r="A622" s="372" t="s">
        <v>89</v>
      </c>
      <c r="B622" s="309" t="s">
        <v>865</v>
      </c>
      <c r="C622" s="310" t="s">
        <v>472</v>
      </c>
      <c r="D622" s="316" t="s">
        <v>638</v>
      </c>
      <c r="E622" s="316" t="s">
        <v>638</v>
      </c>
      <c r="F622" s="316" t="s">
        <v>638</v>
      </c>
      <c r="G622" s="316" t="s">
        <v>638</v>
      </c>
      <c r="H622" s="311" t="s">
        <v>57</v>
      </c>
      <c r="I622" s="311" t="s">
        <v>639</v>
      </c>
      <c r="J622" s="311"/>
    </row>
    <row r="623" spans="1:10">
      <c r="A623" s="372" t="s">
        <v>89</v>
      </c>
      <c r="B623" s="313" t="s">
        <v>866</v>
      </c>
      <c r="C623" s="349" t="s">
        <v>118</v>
      </c>
      <c r="D623" s="316" t="s">
        <v>638</v>
      </c>
      <c r="E623" s="316" t="s">
        <v>638</v>
      </c>
      <c r="F623" s="316" t="s">
        <v>638</v>
      </c>
      <c r="G623" s="316" t="s">
        <v>638</v>
      </c>
      <c r="H623" s="311" t="s">
        <v>57</v>
      </c>
      <c r="I623" s="311" t="s">
        <v>639</v>
      </c>
      <c r="J623" s="311"/>
    </row>
    <row r="624" spans="1:10">
      <c r="A624" s="372" t="s">
        <v>89</v>
      </c>
      <c r="B624" s="313" t="s">
        <v>866</v>
      </c>
      <c r="C624" s="349" t="s">
        <v>129</v>
      </c>
      <c r="D624" s="316" t="s">
        <v>638</v>
      </c>
      <c r="E624" s="316" t="s">
        <v>638</v>
      </c>
      <c r="F624" s="316" t="s">
        <v>638</v>
      </c>
      <c r="G624" s="316" t="s">
        <v>638</v>
      </c>
      <c r="H624" s="311" t="s">
        <v>57</v>
      </c>
      <c r="I624" s="311" t="s">
        <v>639</v>
      </c>
      <c r="J624" s="311"/>
    </row>
    <row r="625" spans="1:10">
      <c r="A625" s="372" t="s">
        <v>89</v>
      </c>
      <c r="B625" s="313" t="s">
        <v>866</v>
      </c>
      <c r="C625" s="349" t="s">
        <v>641</v>
      </c>
      <c r="D625" s="316" t="s">
        <v>638</v>
      </c>
      <c r="E625" s="316" t="s">
        <v>638</v>
      </c>
      <c r="F625" s="316" t="s">
        <v>638</v>
      </c>
      <c r="G625" s="316" t="s">
        <v>638</v>
      </c>
      <c r="H625" s="311" t="s">
        <v>57</v>
      </c>
      <c r="I625" s="311" t="s">
        <v>639</v>
      </c>
      <c r="J625" s="311"/>
    </row>
    <row r="626" spans="1:10">
      <c r="A626" s="372" t="s">
        <v>89</v>
      </c>
      <c r="B626" s="309" t="s">
        <v>867</v>
      </c>
      <c r="C626" s="310" t="s">
        <v>472</v>
      </c>
      <c r="D626" s="316" t="s">
        <v>638</v>
      </c>
      <c r="E626" s="316" t="s">
        <v>638</v>
      </c>
      <c r="F626" s="316" t="s">
        <v>638</v>
      </c>
      <c r="G626" s="316" t="s">
        <v>638</v>
      </c>
      <c r="H626" s="311" t="s">
        <v>57</v>
      </c>
      <c r="I626" s="311" t="s">
        <v>639</v>
      </c>
      <c r="J626" s="311"/>
    </row>
    <row r="627" spans="1:10">
      <c r="A627" s="373" t="s">
        <v>89</v>
      </c>
      <c r="B627" s="346" t="s">
        <v>867</v>
      </c>
      <c r="C627" s="370" t="s">
        <v>636</v>
      </c>
      <c r="D627" s="340" t="s">
        <v>638</v>
      </c>
      <c r="E627" s="340" t="s">
        <v>638</v>
      </c>
      <c r="F627" s="340" t="s">
        <v>638</v>
      </c>
      <c r="G627" s="340" t="s">
        <v>638</v>
      </c>
      <c r="H627" s="328" t="s">
        <v>57</v>
      </c>
      <c r="I627" s="328" t="s">
        <v>639</v>
      </c>
      <c r="J627" s="328"/>
    </row>
    <row r="628" spans="1:10">
      <c r="A628" s="304" t="s">
        <v>71</v>
      </c>
      <c r="B628" s="344" t="s">
        <v>868</v>
      </c>
      <c r="C628" s="349" t="s">
        <v>118</v>
      </c>
      <c r="D628" s="316" t="s">
        <v>638</v>
      </c>
      <c r="E628" s="312" t="s">
        <v>638</v>
      </c>
      <c r="F628" s="316" t="s">
        <v>638</v>
      </c>
      <c r="G628" s="316" t="s">
        <v>638</v>
      </c>
      <c r="H628" s="312" t="s">
        <v>638</v>
      </c>
      <c r="I628" s="312" t="s">
        <v>638</v>
      </c>
      <c r="J628" s="333"/>
    </row>
    <row r="629" spans="1:10">
      <c r="A629" s="304" t="s">
        <v>71</v>
      </c>
      <c r="B629" s="313" t="s">
        <v>868</v>
      </c>
      <c r="C629" s="349" t="s">
        <v>129</v>
      </c>
      <c r="D629" s="316" t="s">
        <v>638</v>
      </c>
      <c r="E629" s="316" t="s">
        <v>638</v>
      </c>
      <c r="F629" s="316" t="s">
        <v>638</v>
      </c>
      <c r="G629" s="316" t="s">
        <v>638</v>
      </c>
      <c r="H629" s="312" t="s">
        <v>638</v>
      </c>
      <c r="I629" s="312" t="s">
        <v>638</v>
      </c>
      <c r="J629" s="311"/>
    </row>
    <row r="630" spans="1:10">
      <c r="A630" s="304" t="s">
        <v>71</v>
      </c>
      <c r="B630" s="313" t="s">
        <v>868</v>
      </c>
      <c r="C630" s="349" t="s">
        <v>641</v>
      </c>
      <c r="D630" s="311" t="s">
        <v>869</v>
      </c>
      <c r="E630" s="311" t="s">
        <v>870</v>
      </c>
      <c r="F630" s="316" t="s">
        <v>638</v>
      </c>
      <c r="G630" s="316" t="s">
        <v>638</v>
      </c>
      <c r="H630" s="312" t="s">
        <v>638</v>
      </c>
      <c r="I630" s="312" t="s">
        <v>638</v>
      </c>
      <c r="J630" s="311"/>
    </row>
    <row r="631" spans="1:10">
      <c r="A631" s="304" t="s">
        <v>71</v>
      </c>
      <c r="B631" s="309" t="s">
        <v>871</v>
      </c>
      <c r="C631" s="310" t="s">
        <v>641</v>
      </c>
      <c r="D631" s="311" t="s">
        <v>869</v>
      </c>
      <c r="E631" s="311" t="s">
        <v>870</v>
      </c>
      <c r="F631" s="316" t="s">
        <v>638</v>
      </c>
      <c r="G631" s="316" t="s">
        <v>638</v>
      </c>
      <c r="H631" s="312" t="s">
        <v>638</v>
      </c>
      <c r="I631" s="312" t="s">
        <v>638</v>
      </c>
      <c r="J631" s="311"/>
    </row>
    <row r="632" spans="1:10">
      <c r="A632" s="304" t="s">
        <v>71</v>
      </c>
      <c r="B632" s="309" t="s">
        <v>871</v>
      </c>
      <c r="C632" s="310" t="s">
        <v>508</v>
      </c>
      <c r="D632" s="311" t="s">
        <v>869</v>
      </c>
      <c r="E632" s="311" t="s">
        <v>870</v>
      </c>
      <c r="F632" s="316" t="s">
        <v>638</v>
      </c>
      <c r="G632" s="316" t="s">
        <v>638</v>
      </c>
      <c r="H632" s="312" t="s">
        <v>638</v>
      </c>
      <c r="I632" s="312" t="s">
        <v>638</v>
      </c>
      <c r="J632" s="311"/>
    </row>
    <row r="633" spans="1:10">
      <c r="A633" s="304" t="s">
        <v>71</v>
      </c>
      <c r="B633" s="313" t="s">
        <v>872</v>
      </c>
      <c r="C633" s="349" t="s">
        <v>118</v>
      </c>
      <c r="D633" s="311" t="s">
        <v>869</v>
      </c>
      <c r="E633" s="311" t="s">
        <v>870</v>
      </c>
      <c r="F633" s="316" t="s">
        <v>638</v>
      </c>
      <c r="G633" s="316" t="s">
        <v>638</v>
      </c>
      <c r="H633" s="316" t="s">
        <v>638</v>
      </c>
      <c r="I633" s="316" t="s">
        <v>638</v>
      </c>
      <c r="J633" s="311"/>
    </row>
    <row r="634" spans="1:10">
      <c r="A634" s="304" t="s">
        <v>71</v>
      </c>
      <c r="B634" s="313" t="s">
        <v>872</v>
      </c>
      <c r="C634" s="349" t="s">
        <v>129</v>
      </c>
      <c r="D634" s="311" t="s">
        <v>869</v>
      </c>
      <c r="E634" s="311" t="s">
        <v>870</v>
      </c>
      <c r="F634" s="316" t="s">
        <v>638</v>
      </c>
      <c r="G634" s="316" t="s">
        <v>638</v>
      </c>
      <c r="H634" s="316" t="s">
        <v>638</v>
      </c>
      <c r="I634" s="316" t="s">
        <v>638</v>
      </c>
      <c r="J634" s="311"/>
    </row>
    <row r="635" spans="1:10">
      <c r="A635" s="304" t="s">
        <v>71</v>
      </c>
      <c r="B635" s="313" t="s">
        <v>872</v>
      </c>
      <c r="C635" s="349" t="s">
        <v>641</v>
      </c>
      <c r="D635" s="316" t="s">
        <v>638</v>
      </c>
      <c r="E635" s="316" t="s">
        <v>638</v>
      </c>
      <c r="F635" s="316" t="s">
        <v>638</v>
      </c>
      <c r="G635" s="316" t="s">
        <v>638</v>
      </c>
      <c r="H635" s="316" t="s">
        <v>638</v>
      </c>
      <c r="I635" s="316" t="s">
        <v>638</v>
      </c>
      <c r="J635" s="311"/>
    </row>
    <row r="636" spans="1:10">
      <c r="A636" s="304" t="s">
        <v>71</v>
      </c>
      <c r="B636" s="309" t="s">
        <v>873</v>
      </c>
      <c r="C636" s="310" t="s">
        <v>118</v>
      </c>
      <c r="D636" s="311" t="s">
        <v>869</v>
      </c>
      <c r="E636" s="311" t="s">
        <v>870</v>
      </c>
      <c r="F636" s="316" t="s">
        <v>638</v>
      </c>
      <c r="G636" s="316" t="s">
        <v>638</v>
      </c>
      <c r="H636" s="316" t="s">
        <v>638</v>
      </c>
      <c r="I636" s="316" t="s">
        <v>638</v>
      </c>
      <c r="J636" s="311"/>
    </row>
    <row r="637" spans="1:10">
      <c r="A637" s="304" t="s">
        <v>71</v>
      </c>
      <c r="B637" s="309" t="s">
        <v>873</v>
      </c>
      <c r="C637" s="310" t="s">
        <v>129</v>
      </c>
      <c r="D637" s="311" t="s">
        <v>869</v>
      </c>
      <c r="E637" s="311" t="s">
        <v>870</v>
      </c>
      <c r="F637" s="316" t="s">
        <v>638</v>
      </c>
      <c r="G637" s="316" t="s">
        <v>638</v>
      </c>
      <c r="H637" s="316" t="s">
        <v>638</v>
      </c>
      <c r="I637" s="316" t="s">
        <v>638</v>
      </c>
      <c r="J637" s="311"/>
    </row>
    <row r="638" spans="1:10">
      <c r="A638" s="304" t="s">
        <v>71</v>
      </c>
      <c r="B638" s="309" t="s">
        <v>873</v>
      </c>
      <c r="C638" s="310" t="s">
        <v>641</v>
      </c>
      <c r="D638" s="316" t="s">
        <v>638</v>
      </c>
      <c r="E638" s="316" t="s">
        <v>638</v>
      </c>
      <c r="F638" s="316" t="s">
        <v>638</v>
      </c>
      <c r="G638" s="316" t="s">
        <v>638</v>
      </c>
      <c r="H638" s="316" t="s">
        <v>638</v>
      </c>
      <c r="I638" s="316" t="s">
        <v>638</v>
      </c>
      <c r="J638" s="311"/>
    </row>
    <row r="639" spans="1:10">
      <c r="A639" s="374" t="s">
        <v>71</v>
      </c>
      <c r="B639" s="375" t="s">
        <v>874</v>
      </c>
      <c r="C639" s="360" t="s">
        <v>636</v>
      </c>
      <c r="D639" s="316" t="s">
        <v>638</v>
      </c>
      <c r="E639" s="316" t="s">
        <v>638</v>
      </c>
      <c r="F639" s="316" t="s">
        <v>638</v>
      </c>
      <c r="G639" s="316" t="s">
        <v>638</v>
      </c>
      <c r="H639" s="311" t="s">
        <v>57</v>
      </c>
      <c r="I639" s="311" t="s">
        <v>639</v>
      </c>
      <c r="J639" s="311"/>
    </row>
    <row r="640" spans="1:10">
      <c r="A640" s="374" t="s">
        <v>71</v>
      </c>
      <c r="B640" s="375" t="s">
        <v>875</v>
      </c>
      <c r="C640" s="359" t="s">
        <v>636</v>
      </c>
      <c r="D640" s="316" t="s">
        <v>638</v>
      </c>
      <c r="E640" s="316" t="s">
        <v>638</v>
      </c>
      <c r="F640" s="316" t="s">
        <v>638</v>
      </c>
      <c r="G640" s="316" t="s">
        <v>638</v>
      </c>
      <c r="H640" s="311" t="s">
        <v>57</v>
      </c>
      <c r="I640" s="311" t="s">
        <v>639</v>
      </c>
      <c r="J640" s="311"/>
    </row>
    <row r="641" spans="1:10">
      <c r="A641" s="304" t="s">
        <v>71</v>
      </c>
      <c r="B641" s="364" t="s">
        <v>745</v>
      </c>
      <c r="C641" s="349" t="s">
        <v>118</v>
      </c>
      <c r="D641" s="316" t="s">
        <v>638</v>
      </c>
      <c r="E641" s="316" t="s">
        <v>638</v>
      </c>
      <c r="F641" s="316" t="s">
        <v>638</v>
      </c>
      <c r="G641" s="316" t="s">
        <v>638</v>
      </c>
      <c r="H641" s="311" t="s">
        <v>57</v>
      </c>
      <c r="I641" s="311" t="s">
        <v>639</v>
      </c>
      <c r="J641" s="311"/>
    </row>
    <row r="642" spans="1:10">
      <c r="A642" s="304" t="s">
        <v>71</v>
      </c>
      <c r="B642" s="337" t="s">
        <v>876</v>
      </c>
      <c r="C642" s="310" t="s">
        <v>118</v>
      </c>
      <c r="D642" s="316" t="s">
        <v>638</v>
      </c>
      <c r="E642" s="316" t="s">
        <v>638</v>
      </c>
      <c r="F642" s="316" t="s">
        <v>638</v>
      </c>
      <c r="G642" s="316" t="s">
        <v>638</v>
      </c>
      <c r="H642" s="311" t="s">
        <v>57</v>
      </c>
      <c r="I642" s="311" t="s">
        <v>639</v>
      </c>
      <c r="J642" s="311"/>
    </row>
    <row r="643" spans="1:10">
      <c r="A643" s="304" t="s">
        <v>71</v>
      </c>
      <c r="B643" s="337" t="s">
        <v>876</v>
      </c>
      <c r="C643" s="310" t="s">
        <v>472</v>
      </c>
      <c r="D643" s="316" t="s">
        <v>638</v>
      </c>
      <c r="E643" s="316" t="s">
        <v>638</v>
      </c>
      <c r="F643" s="316" t="s">
        <v>638</v>
      </c>
      <c r="G643" s="316" t="s">
        <v>638</v>
      </c>
      <c r="H643" s="311" t="s">
        <v>57</v>
      </c>
      <c r="I643" s="311" t="s">
        <v>639</v>
      </c>
      <c r="J643" s="311"/>
    </row>
    <row r="644" spans="1:10">
      <c r="A644" s="304" t="s">
        <v>71</v>
      </c>
      <c r="B644" s="364" t="s">
        <v>877</v>
      </c>
      <c r="C644" s="349" t="s">
        <v>118</v>
      </c>
      <c r="D644" s="311" t="s">
        <v>484</v>
      </c>
      <c r="E644" s="311" t="s">
        <v>878</v>
      </c>
      <c r="F644" s="311" t="s">
        <v>638</v>
      </c>
      <c r="G644" s="311" t="s">
        <v>638</v>
      </c>
      <c r="H644" s="311" t="s">
        <v>638</v>
      </c>
      <c r="I644" s="311" t="s">
        <v>638</v>
      </c>
      <c r="J644" s="311"/>
    </row>
    <row r="645" spans="1:10">
      <c r="A645" s="325" t="s">
        <v>71</v>
      </c>
      <c r="B645" s="376" t="s">
        <v>877</v>
      </c>
      <c r="C645" s="361" t="s">
        <v>472</v>
      </c>
      <c r="D645" s="328" t="s">
        <v>484</v>
      </c>
      <c r="E645" s="328" t="s">
        <v>878</v>
      </c>
      <c r="F645" s="328" t="s">
        <v>638</v>
      </c>
      <c r="G645" s="328" t="s">
        <v>638</v>
      </c>
      <c r="H645" s="328" t="s">
        <v>638</v>
      </c>
      <c r="I645" s="328" t="s">
        <v>638</v>
      </c>
      <c r="J645" s="328"/>
    </row>
  </sheetData>
  <autoFilter ref="A2:J645" xr:uid="{00000000-0009-0000-0000-000009000000}"/>
  <mergeCells count="3">
    <mergeCell ref="D1:H1"/>
    <mergeCell ref="D2:G2"/>
    <mergeCell ref="H2:I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J163"/>
  <sheetViews>
    <sheetView topLeftCell="A148" zoomScaleNormal="100" workbookViewId="0">
      <selection activeCell="H173" sqref="H173"/>
    </sheetView>
  </sheetViews>
  <sheetFormatPr defaultColWidth="9.109375" defaultRowHeight="14.4"/>
  <cols>
    <col min="1" max="1" width="24.44140625" style="224" customWidth="1"/>
    <col min="2" max="2" width="55.88671875" style="224" customWidth="1"/>
    <col min="3" max="3" width="27.6640625" style="224" customWidth="1"/>
    <col min="4" max="4" width="26.6640625" style="224" customWidth="1"/>
    <col min="5" max="5" width="26.88671875" style="224" customWidth="1"/>
    <col min="6" max="10" width="16.88671875" style="221" customWidth="1"/>
    <col min="11" max="11" width="30.109375" style="377" customWidth="1"/>
    <col min="12" max="1024" width="9.109375" style="224"/>
  </cols>
  <sheetData>
    <row r="1" spans="1:11" ht="40.5" customHeight="1">
      <c r="A1" s="378" t="s">
        <v>879</v>
      </c>
      <c r="B1" s="378" t="s">
        <v>631</v>
      </c>
      <c r="C1" s="378" t="s">
        <v>880</v>
      </c>
      <c r="D1" s="378" t="s">
        <v>881</v>
      </c>
      <c r="E1" s="378" t="s">
        <v>882</v>
      </c>
      <c r="F1" s="378" t="s">
        <v>118</v>
      </c>
      <c r="G1" s="378" t="s">
        <v>129</v>
      </c>
      <c r="H1" s="378" t="s">
        <v>641</v>
      </c>
      <c r="I1" s="378" t="s">
        <v>472</v>
      </c>
      <c r="J1" s="378" t="s">
        <v>636</v>
      </c>
      <c r="K1" s="379" t="s">
        <v>883</v>
      </c>
    </row>
    <row r="2" spans="1:11">
      <c r="A2" s="380" t="s">
        <v>884</v>
      </c>
      <c r="B2" s="378"/>
      <c r="C2" s="378"/>
      <c r="D2" s="378"/>
      <c r="E2" s="378"/>
      <c r="F2" s="378"/>
      <c r="G2" s="378"/>
      <c r="H2" s="378"/>
      <c r="I2" s="378"/>
      <c r="J2" s="378"/>
      <c r="K2" s="381"/>
    </row>
    <row r="3" spans="1:11" ht="21">
      <c r="A3" s="382" t="s">
        <v>884</v>
      </c>
      <c r="B3" s="383" t="s">
        <v>885</v>
      </c>
      <c r="C3" s="384" t="s">
        <v>886</v>
      </c>
      <c r="D3" s="384" t="s">
        <v>887</v>
      </c>
      <c r="E3" s="384"/>
      <c r="F3" s="385"/>
      <c r="G3" s="385"/>
      <c r="H3" s="385"/>
      <c r="I3" s="385"/>
      <c r="J3" s="385" t="s">
        <v>888</v>
      </c>
      <c r="K3" s="381"/>
    </row>
    <row r="4" spans="1:11" ht="21">
      <c r="A4" s="382" t="s">
        <v>884</v>
      </c>
      <c r="B4" s="383" t="s">
        <v>695</v>
      </c>
      <c r="C4" s="384" t="s">
        <v>889</v>
      </c>
      <c r="D4" s="384" t="s">
        <v>887</v>
      </c>
      <c r="E4" s="384"/>
      <c r="F4" s="385" t="s">
        <v>888</v>
      </c>
      <c r="G4" s="385"/>
      <c r="H4" s="385"/>
      <c r="I4" s="385"/>
      <c r="J4" s="385"/>
      <c r="K4" s="381"/>
    </row>
    <row r="5" spans="1:11" ht="21">
      <c r="A5" s="382" t="s">
        <v>884</v>
      </c>
      <c r="B5" s="383" t="s">
        <v>680</v>
      </c>
      <c r="C5" s="384" t="s">
        <v>890</v>
      </c>
      <c r="D5" s="384" t="s">
        <v>887</v>
      </c>
      <c r="E5" s="384" t="s">
        <v>891</v>
      </c>
      <c r="F5" s="385" t="s">
        <v>888</v>
      </c>
      <c r="G5" s="385"/>
      <c r="H5" s="385"/>
      <c r="I5" s="385" t="s">
        <v>888</v>
      </c>
      <c r="J5" s="385"/>
      <c r="K5" s="386"/>
    </row>
    <row r="6" spans="1:11" ht="21">
      <c r="A6" s="382" t="s">
        <v>884</v>
      </c>
      <c r="B6" s="383" t="s">
        <v>696</v>
      </c>
      <c r="C6" s="384" t="s">
        <v>890</v>
      </c>
      <c r="D6" s="384" t="s">
        <v>887</v>
      </c>
      <c r="E6" s="384" t="s">
        <v>891</v>
      </c>
      <c r="F6" s="385" t="s">
        <v>888</v>
      </c>
      <c r="G6" s="385"/>
      <c r="H6" s="385"/>
      <c r="I6" s="385" t="s">
        <v>888</v>
      </c>
      <c r="J6" s="385"/>
      <c r="K6" s="386"/>
    </row>
    <row r="7" spans="1:11" ht="21">
      <c r="A7" s="382" t="s">
        <v>884</v>
      </c>
      <c r="B7" s="383" t="s">
        <v>683</v>
      </c>
      <c r="C7" s="384" t="s">
        <v>891</v>
      </c>
      <c r="D7" s="384" t="s">
        <v>887</v>
      </c>
      <c r="E7" s="384"/>
      <c r="F7" s="385" t="s">
        <v>888</v>
      </c>
      <c r="G7" s="385" t="s">
        <v>888</v>
      </c>
      <c r="H7" s="385" t="s">
        <v>888</v>
      </c>
      <c r="I7" s="385"/>
      <c r="J7" s="385"/>
      <c r="K7" s="386"/>
    </row>
    <row r="8" spans="1:11" ht="21">
      <c r="A8" s="382" t="s">
        <v>884</v>
      </c>
      <c r="B8" s="383" t="s">
        <v>669</v>
      </c>
      <c r="C8" s="384" t="s">
        <v>891</v>
      </c>
      <c r="D8" s="384" t="s">
        <v>887</v>
      </c>
      <c r="E8" s="384"/>
      <c r="F8" s="385" t="s">
        <v>888</v>
      </c>
      <c r="G8" s="385" t="s">
        <v>888</v>
      </c>
      <c r="H8" s="385" t="s">
        <v>888</v>
      </c>
      <c r="I8" s="385"/>
      <c r="J8" s="385"/>
      <c r="K8" s="386"/>
    </row>
    <row r="9" spans="1:11" ht="21">
      <c r="A9" s="382" t="s">
        <v>884</v>
      </c>
      <c r="B9" s="383" t="s">
        <v>892</v>
      </c>
      <c r="C9" s="384" t="s">
        <v>891</v>
      </c>
      <c r="D9" s="384" t="s">
        <v>887</v>
      </c>
      <c r="E9" s="384"/>
      <c r="F9" s="385" t="s">
        <v>888</v>
      </c>
      <c r="G9" s="385" t="s">
        <v>888</v>
      </c>
      <c r="H9" s="385" t="s">
        <v>888</v>
      </c>
      <c r="I9" s="385"/>
      <c r="J9" s="385"/>
      <c r="K9" s="386"/>
    </row>
    <row r="10" spans="1:11" ht="21">
      <c r="A10" s="382" t="s">
        <v>884</v>
      </c>
      <c r="B10" s="383" t="s">
        <v>713</v>
      </c>
      <c r="C10" s="384" t="s">
        <v>891</v>
      </c>
      <c r="D10" s="384" t="s">
        <v>887</v>
      </c>
      <c r="E10" s="384"/>
      <c r="F10" s="385" t="s">
        <v>888</v>
      </c>
      <c r="G10" s="385" t="s">
        <v>888</v>
      </c>
      <c r="H10" s="385" t="s">
        <v>888</v>
      </c>
      <c r="I10" s="385"/>
      <c r="J10" s="385"/>
      <c r="K10" s="386"/>
    </row>
    <row r="11" spans="1:11" ht="21">
      <c r="A11" s="382" t="s">
        <v>884</v>
      </c>
      <c r="B11" s="383" t="s">
        <v>710</v>
      </c>
      <c r="C11" s="384" t="s">
        <v>891</v>
      </c>
      <c r="D11" s="384" t="s">
        <v>887</v>
      </c>
      <c r="E11" s="384"/>
      <c r="F11" s="385" t="s">
        <v>888</v>
      </c>
      <c r="G11" s="385" t="s">
        <v>888</v>
      </c>
      <c r="H11" s="385" t="s">
        <v>888</v>
      </c>
      <c r="I11" s="385"/>
      <c r="J11" s="385"/>
      <c r="K11" s="386"/>
    </row>
    <row r="12" spans="1:11" ht="21">
      <c r="A12" s="382" t="s">
        <v>884</v>
      </c>
      <c r="B12" s="383" t="s">
        <v>720</v>
      </c>
      <c r="C12" s="384" t="s">
        <v>891</v>
      </c>
      <c r="D12" s="384" t="s">
        <v>887</v>
      </c>
      <c r="E12" s="384"/>
      <c r="F12" s="385" t="s">
        <v>888</v>
      </c>
      <c r="G12" s="385" t="s">
        <v>888</v>
      </c>
      <c r="H12" s="385" t="s">
        <v>888</v>
      </c>
      <c r="I12" s="385"/>
      <c r="J12" s="385"/>
      <c r="K12" s="386"/>
    </row>
    <row r="13" spans="1:11" ht="21">
      <c r="A13" s="382" t="s">
        <v>884</v>
      </c>
      <c r="B13" s="383" t="s">
        <v>893</v>
      </c>
      <c r="C13" s="384" t="s">
        <v>891</v>
      </c>
      <c r="D13" s="384" t="s">
        <v>887</v>
      </c>
      <c r="E13" s="384"/>
      <c r="F13" s="385" t="s">
        <v>888</v>
      </c>
      <c r="G13" s="385" t="s">
        <v>888</v>
      </c>
      <c r="H13" s="385" t="s">
        <v>888</v>
      </c>
      <c r="I13" s="385"/>
      <c r="J13" s="385"/>
      <c r="K13" s="386"/>
    </row>
    <row r="14" spans="1:11" ht="21">
      <c r="A14" s="382" t="s">
        <v>884</v>
      </c>
      <c r="B14" s="383" t="s">
        <v>722</v>
      </c>
      <c r="C14" s="384" t="s">
        <v>891</v>
      </c>
      <c r="D14" s="384" t="s">
        <v>887</v>
      </c>
      <c r="E14" s="384"/>
      <c r="F14" s="385" t="s">
        <v>888</v>
      </c>
      <c r="G14" s="385" t="s">
        <v>888</v>
      </c>
      <c r="H14" s="385" t="s">
        <v>888</v>
      </c>
      <c r="I14" s="385"/>
      <c r="J14" s="385"/>
      <c r="K14" s="386"/>
    </row>
    <row r="15" spans="1:11" ht="21">
      <c r="A15" s="382" t="s">
        <v>884</v>
      </c>
      <c r="B15" s="383" t="s">
        <v>679</v>
      </c>
      <c r="C15" s="384" t="s">
        <v>886</v>
      </c>
      <c r="D15" s="384" t="s">
        <v>887</v>
      </c>
      <c r="E15" s="384"/>
      <c r="F15" s="385" t="s">
        <v>888</v>
      </c>
      <c r="G15" s="385"/>
      <c r="H15" s="385"/>
      <c r="I15" s="385" t="s">
        <v>888</v>
      </c>
      <c r="J15" s="385"/>
      <c r="K15" s="386"/>
    </row>
    <row r="16" spans="1:11" ht="21">
      <c r="A16" s="382" t="s">
        <v>884</v>
      </c>
      <c r="B16" s="383" t="s">
        <v>689</v>
      </c>
      <c r="C16" s="384" t="s">
        <v>891</v>
      </c>
      <c r="D16" s="384" t="s">
        <v>887</v>
      </c>
      <c r="E16" s="384"/>
      <c r="F16" s="385" t="s">
        <v>888</v>
      </c>
      <c r="G16" s="385" t="s">
        <v>888</v>
      </c>
      <c r="H16" s="385" t="s">
        <v>888</v>
      </c>
      <c r="I16" s="385"/>
      <c r="J16" s="385"/>
      <c r="K16" s="386"/>
    </row>
    <row r="17" spans="1:11" ht="21">
      <c r="A17" s="382" t="s">
        <v>884</v>
      </c>
      <c r="B17" s="383" t="s">
        <v>684</v>
      </c>
      <c r="C17" s="384" t="s">
        <v>891</v>
      </c>
      <c r="D17" s="384" t="s">
        <v>887</v>
      </c>
      <c r="E17" s="384"/>
      <c r="F17" s="385" t="s">
        <v>888</v>
      </c>
      <c r="G17" s="385" t="s">
        <v>888</v>
      </c>
      <c r="H17" s="385" t="s">
        <v>888</v>
      </c>
      <c r="I17" s="385"/>
      <c r="J17" s="385"/>
      <c r="K17" s="381"/>
    </row>
    <row r="18" spans="1:11" ht="21">
      <c r="A18" s="382" t="s">
        <v>884</v>
      </c>
      <c r="B18" s="383" t="s">
        <v>698</v>
      </c>
      <c r="C18" s="384" t="s">
        <v>886</v>
      </c>
      <c r="D18" s="384" t="s">
        <v>887</v>
      </c>
      <c r="E18" s="384"/>
      <c r="F18" s="385"/>
      <c r="G18" s="385"/>
      <c r="H18" s="385"/>
      <c r="I18" s="385"/>
      <c r="J18" s="385" t="s">
        <v>888</v>
      </c>
      <c r="K18" s="381"/>
    </row>
    <row r="19" spans="1:11" ht="21">
      <c r="A19" s="382" t="s">
        <v>884</v>
      </c>
      <c r="B19" s="383" t="s">
        <v>894</v>
      </c>
      <c r="C19" s="384" t="s">
        <v>895</v>
      </c>
      <c r="D19" s="384" t="s">
        <v>887</v>
      </c>
      <c r="E19" s="384" t="s">
        <v>886</v>
      </c>
      <c r="F19" s="385"/>
      <c r="G19" s="385"/>
      <c r="H19" s="385"/>
      <c r="I19" s="385"/>
      <c r="J19" s="385" t="s">
        <v>888</v>
      </c>
      <c r="K19" s="381"/>
    </row>
    <row r="20" spans="1:11" ht="21">
      <c r="A20" s="382" t="s">
        <v>884</v>
      </c>
      <c r="B20" s="383" t="s">
        <v>681</v>
      </c>
      <c r="C20" s="384" t="s">
        <v>891</v>
      </c>
      <c r="D20" s="384" t="s">
        <v>887</v>
      </c>
      <c r="E20" s="384"/>
      <c r="F20" s="385" t="s">
        <v>888</v>
      </c>
      <c r="G20" s="385" t="s">
        <v>888</v>
      </c>
      <c r="H20" s="385" t="s">
        <v>888</v>
      </c>
      <c r="I20" s="385"/>
      <c r="J20" s="385"/>
      <c r="K20" s="381"/>
    </row>
    <row r="21" spans="1:11" ht="21">
      <c r="A21" s="382" t="s">
        <v>884</v>
      </c>
      <c r="B21" s="383" t="s">
        <v>682</v>
      </c>
      <c r="C21" s="384" t="s">
        <v>891</v>
      </c>
      <c r="D21" s="384" t="s">
        <v>896</v>
      </c>
      <c r="E21" s="384" t="s">
        <v>897</v>
      </c>
      <c r="F21" s="385" t="s">
        <v>888</v>
      </c>
      <c r="G21" s="385" t="s">
        <v>888</v>
      </c>
      <c r="H21" s="385" t="s">
        <v>888</v>
      </c>
      <c r="I21" s="385"/>
      <c r="J21" s="385"/>
      <c r="K21" s="381"/>
    </row>
    <row r="22" spans="1:11" ht="21">
      <c r="A22" s="382" t="s">
        <v>884</v>
      </c>
      <c r="B22" s="383" t="s">
        <v>693</v>
      </c>
      <c r="C22" s="384" t="s">
        <v>891</v>
      </c>
      <c r="D22" s="384" t="s">
        <v>887</v>
      </c>
      <c r="E22" s="384"/>
      <c r="F22" s="385" t="s">
        <v>888</v>
      </c>
      <c r="G22" s="385" t="s">
        <v>888</v>
      </c>
      <c r="H22" s="385"/>
      <c r="I22" s="385"/>
      <c r="J22" s="385"/>
      <c r="K22" s="381"/>
    </row>
    <row r="23" spans="1:11" ht="21">
      <c r="A23" s="382" t="s">
        <v>884</v>
      </c>
      <c r="B23" s="383" t="s">
        <v>898</v>
      </c>
      <c r="C23" s="384" t="s">
        <v>891</v>
      </c>
      <c r="D23" s="384" t="s">
        <v>887</v>
      </c>
      <c r="E23" s="384"/>
      <c r="F23" s="385" t="s">
        <v>888</v>
      </c>
      <c r="G23" s="385" t="s">
        <v>888</v>
      </c>
      <c r="H23" s="385" t="s">
        <v>888</v>
      </c>
      <c r="I23" s="385"/>
      <c r="J23" s="385"/>
      <c r="K23" s="381"/>
    </row>
    <row r="24" spans="1:11" ht="21">
      <c r="A24" s="382" t="s">
        <v>884</v>
      </c>
      <c r="B24" s="383" t="s">
        <v>899</v>
      </c>
      <c r="C24" s="384" t="s">
        <v>895</v>
      </c>
      <c r="D24" s="384" t="s">
        <v>887</v>
      </c>
      <c r="E24" s="384" t="s">
        <v>886</v>
      </c>
      <c r="F24" s="385"/>
      <c r="G24" s="385"/>
      <c r="H24" s="385"/>
      <c r="I24" s="385" t="s">
        <v>888</v>
      </c>
      <c r="J24" s="385" t="s">
        <v>888</v>
      </c>
      <c r="K24" s="381"/>
    </row>
    <row r="25" spans="1:11" ht="21">
      <c r="A25" s="382" t="s">
        <v>884</v>
      </c>
      <c r="B25" s="383" t="s">
        <v>900</v>
      </c>
      <c r="C25" s="384" t="s">
        <v>891</v>
      </c>
      <c r="D25" s="384" t="s">
        <v>887</v>
      </c>
      <c r="E25" s="384"/>
      <c r="F25" s="385" t="s">
        <v>888</v>
      </c>
      <c r="G25" s="385" t="s">
        <v>888</v>
      </c>
      <c r="H25" s="385" t="s">
        <v>888</v>
      </c>
      <c r="I25" s="385"/>
      <c r="J25" s="385"/>
      <c r="K25" s="381"/>
    </row>
    <row r="26" spans="1:11" ht="21">
      <c r="A26" s="382" t="s">
        <v>884</v>
      </c>
      <c r="B26" s="383" t="s">
        <v>901</v>
      </c>
      <c r="C26" s="384" t="s">
        <v>891</v>
      </c>
      <c r="D26" s="384" t="s">
        <v>887</v>
      </c>
      <c r="E26" s="384"/>
      <c r="F26" s="385" t="s">
        <v>888</v>
      </c>
      <c r="G26" s="385" t="s">
        <v>888</v>
      </c>
      <c r="H26" s="385" t="s">
        <v>888</v>
      </c>
      <c r="I26" s="385"/>
      <c r="J26" s="385"/>
      <c r="K26" s="381"/>
    </row>
    <row r="27" spans="1:11" ht="21">
      <c r="A27" s="382" t="s">
        <v>884</v>
      </c>
      <c r="B27" s="383" t="s">
        <v>902</v>
      </c>
      <c r="C27" s="384" t="s">
        <v>886</v>
      </c>
      <c r="D27" s="384" t="s">
        <v>887</v>
      </c>
      <c r="E27" s="384" t="s">
        <v>891</v>
      </c>
      <c r="F27" s="385" t="s">
        <v>888</v>
      </c>
      <c r="G27" s="385"/>
      <c r="H27" s="385"/>
      <c r="I27" s="385" t="s">
        <v>888</v>
      </c>
      <c r="J27" s="385"/>
      <c r="K27" s="381"/>
    </row>
    <row r="28" spans="1:11" ht="21">
      <c r="A28" s="382" t="s">
        <v>884</v>
      </c>
      <c r="B28" s="383" t="s">
        <v>692</v>
      </c>
      <c r="C28" s="384" t="s">
        <v>891</v>
      </c>
      <c r="D28" s="384" t="s">
        <v>887</v>
      </c>
      <c r="E28" s="384"/>
      <c r="F28" s="385" t="s">
        <v>888</v>
      </c>
      <c r="G28" s="385" t="s">
        <v>888</v>
      </c>
      <c r="H28" s="385" t="s">
        <v>888</v>
      </c>
      <c r="I28" s="385"/>
      <c r="J28" s="385"/>
      <c r="K28" s="381"/>
    </row>
    <row r="29" spans="1:11" ht="21">
      <c r="A29" s="382" t="s">
        <v>884</v>
      </c>
      <c r="B29" s="383" t="s">
        <v>685</v>
      </c>
      <c r="C29" s="384" t="s">
        <v>891</v>
      </c>
      <c r="D29" s="384" t="s">
        <v>887</v>
      </c>
      <c r="E29" s="384"/>
      <c r="F29" s="385" t="s">
        <v>888</v>
      </c>
      <c r="G29" s="385" t="s">
        <v>888</v>
      </c>
      <c r="H29" s="385" t="s">
        <v>888</v>
      </c>
      <c r="I29" s="385"/>
      <c r="J29" s="385"/>
      <c r="K29" s="381"/>
    </row>
    <row r="30" spans="1:11" ht="21">
      <c r="A30" s="382" t="s">
        <v>884</v>
      </c>
      <c r="B30" s="383" t="s">
        <v>694</v>
      </c>
      <c r="C30" s="384" t="s">
        <v>903</v>
      </c>
      <c r="D30" s="384" t="s">
        <v>887</v>
      </c>
      <c r="E30" s="384"/>
      <c r="F30" s="385" t="s">
        <v>888</v>
      </c>
      <c r="G30" s="385" t="s">
        <v>888</v>
      </c>
      <c r="H30" s="385" t="s">
        <v>888</v>
      </c>
      <c r="I30" s="385"/>
      <c r="J30" s="385"/>
      <c r="K30" s="381"/>
    </row>
    <row r="31" spans="1:11" ht="21">
      <c r="A31" s="382" t="s">
        <v>884</v>
      </c>
      <c r="B31" s="383" t="s">
        <v>724</v>
      </c>
      <c r="C31" s="384" t="s">
        <v>891</v>
      </c>
      <c r="D31" s="384" t="s">
        <v>887</v>
      </c>
      <c r="E31" s="384"/>
      <c r="F31" s="385" t="s">
        <v>888</v>
      </c>
      <c r="G31" s="385" t="s">
        <v>888</v>
      </c>
      <c r="H31" s="385" t="s">
        <v>888</v>
      </c>
      <c r="I31" s="385"/>
      <c r="J31" s="385"/>
      <c r="K31" s="381"/>
    </row>
    <row r="32" spans="1:11" ht="21">
      <c r="A32" s="382" t="s">
        <v>884</v>
      </c>
      <c r="B32" s="383" t="s">
        <v>725</v>
      </c>
      <c r="C32" s="384" t="s">
        <v>891</v>
      </c>
      <c r="D32" s="384" t="s">
        <v>887</v>
      </c>
      <c r="E32" s="384"/>
      <c r="F32" s="385" t="s">
        <v>888</v>
      </c>
      <c r="G32" s="385" t="s">
        <v>888</v>
      </c>
      <c r="H32" s="385" t="s">
        <v>888</v>
      </c>
      <c r="I32" s="385"/>
      <c r="J32" s="385"/>
      <c r="K32" s="381"/>
    </row>
    <row r="33" spans="1:11" ht="21">
      <c r="A33" s="382" t="s">
        <v>884</v>
      </c>
      <c r="B33" s="383" t="s">
        <v>726</v>
      </c>
      <c r="C33" s="384" t="s">
        <v>891</v>
      </c>
      <c r="D33" s="384" t="s">
        <v>887</v>
      </c>
      <c r="E33" s="384"/>
      <c r="F33" s="385" t="s">
        <v>888</v>
      </c>
      <c r="G33" s="385" t="s">
        <v>888</v>
      </c>
      <c r="H33" s="385" t="s">
        <v>888</v>
      </c>
      <c r="I33" s="385"/>
      <c r="J33" s="385"/>
      <c r="K33" s="381"/>
    </row>
    <row r="34" spans="1:11" ht="21">
      <c r="A34" s="387" t="s">
        <v>884</v>
      </c>
      <c r="B34" s="387" t="s">
        <v>904</v>
      </c>
      <c r="C34" s="388" t="s">
        <v>891</v>
      </c>
      <c r="D34" s="388" t="s">
        <v>887</v>
      </c>
      <c r="E34" s="388"/>
      <c r="F34" s="389" t="s">
        <v>888</v>
      </c>
      <c r="G34" s="389" t="s">
        <v>888</v>
      </c>
      <c r="H34" s="389" t="s">
        <v>888</v>
      </c>
      <c r="I34" s="389"/>
      <c r="J34" s="389"/>
      <c r="K34" s="390"/>
    </row>
    <row r="35" spans="1:11" ht="28.8">
      <c r="A35" s="380" t="s">
        <v>905</v>
      </c>
      <c r="B35" s="391"/>
      <c r="C35" s="380"/>
      <c r="D35" s="380"/>
      <c r="E35" s="380"/>
      <c r="F35" s="392"/>
      <c r="G35" s="392"/>
      <c r="H35" s="392"/>
      <c r="I35" s="392"/>
      <c r="J35" s="392"/>
      <c r="K35" s="381"/>
    </row>
    <row r="36" spans="1:11" ht="28.8">
      <c r="A36" s="382" t="s">
        <v>905</v>
      </c>
      <c r="B36" s="383" t="s">
        <v>857</v>
      </c>
      <c r="C36" s="384" t="s">
        <v>890</v>
      </c>
      <c r="D36" s="384"/>
      <c r="E36" s="384"/>
      <c r="F36" s="385"/>
      <c r="G36" s="385"/>
      <c r="H36" s="385"/>
      <c r="I36" s="385" t="s">
        <v>888</v>
      </c>
      <c r="J36" s="385"/>
      <c r="K36" s="381"/>
    </row>
    <row r="37" spans="1:11" ht="28.8">
      <c r="A37" s="382" t="s">
        <v>905</v>
      </c>
      <c r="B37" s="383" t="s">
        <v>858</v>
      </c>
      <c r="C37" s="384" t="s">
        <v>890</v>
      </c>
      <c r="D37" s="384" t="s">
        <v>886</v>
      </c>
      <c r="E37" s="384"/>
      <c r="F37" s="385" t="s">
        <v>888</v>
      </c>
      <c r="G37" s="385"/>
      <c r="H37" s="385"/>
      <c r="I37" s="385" t="s">
        <v>888</v>
      </c>
      <c r="J37" s="385"/>
      <c r="K37" s="381"/>
    </row>
    <row r="38" spans="1:11" ht="28.8">
      <c r="A38" s="382" t="s">
        <v>905</v>
      </c>
      <c r="B38" s="383" t="s">
        <v>859</v>
      </c>
      <c r="C38" s="384" t="s">
        <v>890</v>
      </c>
      <c r="D38" s="384" t="s">
        <v>906</v>
      </c>
      <c r="E38" s="384" t="s">
        <v>907</v>
      </c>
      <c r="F38" s="385" t="s">
        <v>888</v>
      </c>
      <c r="G38" s="385"/>
      <c r="H38" s="385"/>
      <c r="I38" s="385" t="s">
        <v>888</v>
      </c>
      <c r="J38" s="385"/>
      <c r="K38" s="381"/>
    </row>
    <row r="39" spans="1:11" ht="28.8">
      <c r="A39" s="382" t="s">
        <v>905</v>
      </c>
      <c r="B39" s="383" t="s">
        <v>848</v>
      </c>
      <c r="C39" s="384" t="s">
        <v>908</v>
      </c>
      <c r="D39" s="384" t="s">
        <v>907</v>
      </c>
      <c r="E39" s="384"/>
      <c r="F39" s="385" t="s">
        <v>888</v>
      </c>
      <c r="G39" s="385" t="s">
        <v>888</v>
      </c>
      <c r="H39" s="385" t="s">
        <v>888</v>
      </c>
      <c r="I39" s="385"/>
      <c r="J39" s="385"/>
      <c r="K39" s="381"/>
    </row>
    <row r="40" spans="1:11" ht="28.8">
      <c r="A40" s="382" t="s">
        <v>905</v>
      </c>
      <c r="B40" s="383" t="s">
        <v>909</v>
      </c>
      <c r="C40" s="384" t="s">
        <v>908</v>
      </c>
      <c r="D40" s="384" t="s">
        <v>910</v>
      </c>
      <c r="E40" s="384"/>
      <c r="F40" s="385" t="s">
        <v>888</v>
      </c>
      <c r="G40" s="385" t="s">
        <v>888</v>
      </c>
      <c r="H40" s="385" t="s">
        <v>888</v>
      </c>
      <c r="I40" s="385"/>
      <c r="J40" s="385"/>
      <c r="K40" s="381"/>
    </row>
    <row r="41" spans="1:11" ht="28.8">
      <c r="A41" s="382" t="s">
        <v>905</v>
      </c>
      <c r="B41" s="383" t="s">
        <v>850</v>
      </c>
      <c r="C41" s="384" t="s">
        <v>886</v>
      </c>
      <c r="D41" s="384" t="s">
        <v>911</v>
      </c>
      <c r="E41" s="384"/>
      <c r="F41" s="385" t="s">
        <v>888</v>
      </c>
      <c r="G41" s="385" t="s">
        <v>888</v>
      </c>
      <c r="H41" s="385" t="s">
        <v>888</v>
      </c>
      <c r="I41" s="385"/>
      <c r="J41" s="385"/>
      <c r="K41" s="381"/>
    </row>
    <row r="42" spans="1:11" ht="28.8">
      <c r="A42" s="382" t="s">
        <v>905</v>
      </c>
      <c r="B42" s="383" t="s">
        <v>851</v>
      </c>
      <c r="C42" s="384" t="s">
        <v>886</v>
      </c>
      <c r="D42" s="384" t="s">
        <v>908</v>
      </c>
      <c r="E42" s="384"/>
      <c r="F42" s="385" t="s">
        <v>888</v>
      </c>
      <c r="G42" s="385" t="s">
        <v>888</v>
      </c>
      <c r="H42" s="385" t="s">
        <v>888</v>
      </c>
      <c r="I42" s="385"/>
      <c r="J42" s="385"/>
      <c r="K42" s="381"/>
    </row>
    <row r="43" spans="1:11" ht="28.8">
      <c r="A43" s="382" t="s">
        <v>905</v>
      </c>
      <c r="B43" s="383" t="s">
        <v>852</v>
      </c>
      <c r="C43" s="384" t="s">
        <v>886</v>
      </c>
      <c r="D43" s="384" t="s">
        <v>908</v>
      </c>
      <c r="E43" s="384"/>
      <c r="F43" s="385" t="s">
        <v>888</v>
      </c>
      <c r="G43" s="385" t="s">
        <v>888</v>
      </c>
      <c r="H43" s="385" t="s">
        <v>888</v>
      </c>
      <c r="I43" s="385" t="s">
        <v>888</v>
      </c>
      <c r="J43" s="385"/>
      <c r="K43" s="381"/>
    </row>
    <row r="44" spans="1:11" ht="28.8">
      <c r="A44" s="382" t="s">
        <v>905</v>
      </c>
      <c r="B44" s="383" t="s">
        <v>853</v>
      </c>
      <c r="C44" s="384" t="s">
        <v>886</v>
      </c>
      <c r="D44" s="384" t="s">
        <v>908</v>
      </c>
      <c r="E44" s="384"/>
      <c r="F44" s="385" t="s">
        <v>888</v>
      </c>
      <c r="G44" s="385" t="s">
        <v>888</v>
      </c>
      <c r="H44" s="385" t="s">
        <v>888</v>
      </c>
      <c r="I44" s="385"/>
      <c r="J44" s="385"/>
      <c r="K44" s="381"/>
    </row>
    <row r="45" spans="1:11" ht="28.8">
      <c r="A45" s="382" t="s">
        <v>905</v>
      </c>
      <c r="B45" s="383" t="s">
        <v>912</v>
      </c>
      <c r="C45" s="384" t="s">
        <v>886</v>
      </c>
      <c r="D45" s="384" t="s">
        <v>908</v>
      </c>
      <c r="E45" s="384"/>
      <c r="F45" s="385" t="s">
        <v>888</v>
      </c>
      <c r="G45" s="385" t="s">
        <v>888</v>
      </c>
      <c r="H45" s="385" t="s">
        <v>888</v>
      </c>
      <c r="I45" s="385"/>
      <c r="J45" s="385"/>
      <c r="K45" s="381"/>
    </row>
    <row r="46" spans="1:11" ht="28.8">
      <c r="A46" s="382" t="s">
        <v>905</v>
      </c>
      <c r="B46" s="383" t="s">
        <v>913</v>
      </c>
      <c r="C46" s="384" t="s">
        <v>886</v>
      </c>
      <c r="D46" s="384" t="s">
        <v>914</v>
      </c>
      <c r="E46" s="384"/>
      <c r="F46" s="385" t="s">
        <v>888</v>
      </c>
      <c r="G46" s="385" t="s">
        <v>888</v>
      </c>
      <c r="H46" s="385" t="s">
        <v>888</v>
      </c>
      <c r="I46" s="385" t="s">
        <v>888</v>
      </c>
      <c r="J46" s="385"/>
      <c r="K46" s="381"/>
    </row>
    <row r="47" spans="1:11" ht="28.8">
      <c r="A47" s="382" t="s">
        <v>905</v>
      </c>
      <c r="B47" s="383" t="s">
        <v>860</v>
      </c>
      <c r="C47" s="384" t="s">
        <v>886</v>
      </c>
      <c r="D47" s="384" t="s">
        <v>914</v>
      </c>
      <c r="E47" s="384"/>
      <c r="F47" s="385" t="s">
        <v>888</v>
      </c>
      <c r="G47" s="385"/>
      <c r="H47" s="385"/>
      <c r="I47" s="385" t="s">
        <v>888</v>
      </c>
      <c r="J47" s="385"/>
      <c r="K47" s="381"/>
    </row>
    <row r="48" spans="1:11" ht="28.8">
      <c r="A48" s="382" t="s">
        <v>905</v>
      </c>
      <c r="B48" s="383" t="s">
        <v>861</v>
      </c>
      <c r="C48" s="384" t="s">
        <v>886</v>
      </c>
      <c r="D48" s="384" t="s">
        <v>889</v>
      </c>
      <c r="E48" s="384"/>
      <c r="F48" s="385" t="s">
        <v>888</v>
      </c>
      <c r="G48" s="385"/>
      <c r="H48" s="385"/>
      <c r="I48" s="385" t="s">
        <v>888</v>
      </c>
      <c r="J48" s="385"/>
      <c r="K48" s="381"/>
    </row>
    <row r="49" spans="1:11" ht="28.8">
      <c r="A49" s="382" t="s">
        <v>905</v>
      </c>
      <c r="B49" s="383" t="s">
        <v>915</v>
      </c>
      <c r="C49" s="384" t="s">
        <v>916</v>
      </c>
      <c r="D49" s="384" t="s">
        <v>891</v>
      </c>
      <c r="E49" s="384"/>
      <c r="F49" s="385" t="s">
        <v>888</v>
      </c>
      <c r="G49" s="385" t="s">
        <v>888</v>
      </c>
      <c r="H49" s="385" t="s">
        <v>888</v>
      </c>
      <c r="I49" s="385"/>
      <c r="J49" s="385"/>
      <c r="K49" s="381"/>
    </row>
    <row r="50" spans="1:11" ht="28.8">
      <c r="A50" s="382" t="s">
        <v>905</v>
      </c>
      <c r="B50" s="383" t="s">
        <v>846</v>
      </c>
      <c r="C50" s="384" t="s">
        <v>910</v>
      </c>
      <c r="D50" s="384" t="s">
        <v>916</v>
      </c>
      <c r="E50" s="384"/>
      <c r="F50" s="385" t="s">
        <v>888</v>
      </c>
      <c r="G50" s="385" t="s">
        <v>888</v>
      </c>
      <c r="H50" s="385" t="s">
        <v>888</v>
      </c>
      <c r="I50" s="385"/>
      <c r="J50" s="385"/>
      <c r="K50" s="381"/>
    </row>
    <row r="51" spans="1:11" ht="28.8">
      <c r="A51" s="382" t="s">
        <v>905</v>
      </c>
      <c r="B51" s="383" t="s">
        <v>699</v>
      </c>
      <c r="C51" s="384" t="s">
        <v>910</v>
      </c>
      <c r="D51" s="384"/>
      <c r="E51" s="384"/>
      <c r="F51" s="385" t="s">
        <v>888</v>
      </c>
      <c r="G51" s="385"/>
      <c r="H51" s="385"/>
      <c r="I51" s="385"/>
      <c r="J51" s="385"/>
      <c r="K51" s="381"/>
    </row>
    <row r="52" spans="1:11" ht="28.8">
      <c r="A52" s="382" t="s">
        <v>905</v>
      </c>
      <c r="B52" s="383" t="s">
        <v>862</v>
      </c>
      <c r="C52" s="384" t="s">
        <v>916</v>
      </c>
      <c r="D52" s="384"/>
      <c r="E52" s="384"/>
      <c r="F52" s="385" t="s">
        <v>888</v>
      </c>
      <c r="G52" s="385"/>
      <c r="H52" s="385"/>
      <c r="I52" s="385" t="s">
        <v>888</v>
      </c>
      <c r="J52" s="385"/>
      <c r="K52" s="381"/>
    </row>
    <row r="53" spans="1:11" ht="28.8">
      <c r="A53" s="382" t="s">
        <v>905</v>
      </c>
      <c r="B53" s="383" t="s">
        <v>863</v>
      </c>
      <c r="C53" s="384" t="s">
        <v>886</v>
      </c>
      <c r="D53" s="384"/>
      <c r="E53" s="384"/>
      <c r="F53" s="385" t="s">
        <v>888</v>
      </c>
      <c r="G53" s="385" t="s">
        <v>888</v>
      </c>
      <c r="H53" s="385" t="s">
        <v>888</v>
      </c>
      <c r="I53" s="385" t="s">
        <v>888</v>
      </c>
      <c r="J53" s="385"/>
      <c r="K53" s="381"/>
    </row>
    <row r="54" spans="1:11" ht="28.8">
      <c r="A54" s="382" t="s">
        <v>905</v>
      </c>
      <c r="B54" s="383" t="s">
        <v>701</v>
      </c>
      <c r="C54" s="384" t="s">
        <v>886</v>
      </c>
      <c r="D54" s="384"/>
      <c r="E54" s="384"/>
      <c r="F54" s="385"/>
      <c r="G54" s="385"/>
      <c r="H54" s="385"/>
      <c r="I54" s="385" t="s">
        <v>888</v>
      </c>
      <c r="J54" s="385" t="s">
        <v>888</v>
      </c>
      <c r="K54" s="381"/>
    </row>
    <row r="55" spans="1:11" ht="28.8">
      <c r="A55" s="382" t="s">
        <v>905</v>
      </c>
      <c r="B55" s="383" t="s">
        <v>847</v>
      </c>
      <c r="C55" s="384" t="s">
        <v>916</v>
      </c>
      <c r="D55" s="384" t="s">
        <v>886</v>
      </c>
      <c r="E55" s="384"/>
      <c r="F55" s="385" t="s">
        <v>888</v>
      </c>
      <c r="G55" s="385" t="s">
        <v>888</v>
      </c>
      <c r="H55" s="385" t="s">
        <v>888</v>
      </c>
      <c r="I55" s="385" t="s">
        <v>888</v>
      </c>
      <c r="J55" s="385"/>
      <c r="K55" s="381"/>
    </row>
    <row r="56" spans="1:11" ht="28.8">
      <c r="A56" s="382" t="s">
        <v>905</v>
      </c>
      <c r="B56" s="383" t="s">
        <v>864</v>
      </c>
      <c r="C56" s="384" t="s">
        <v>890</v>
      </c>
      <c r="D56" s="384" t="s">
        <v>917</v>
      </c>
      <c r="E56" s="384"/>
      <c r="F56" s="385" t="s">
        <v>888</v>
      </c>
      <c r="G56" s="385"/>
      <c r="H56" s="385"/>
      <c r="I56" s="385"/>
      <c r="J56" s="385"/>
      <c r="K56" s="381"/>
    </row>
    <row r="57" spans="1:11" ht="28.8">
      <c r="A57" s="382" t="s">
        <v>905</v>
      </c>
      <c r="B57" s="383" t="s">
        <v>865</v>
      </c>
      <c r="C57" s="384" t="s">
        <v>908</v>
      </c>
      <c r="D57" s="384" t="s">
        <v>886</v>
      </c>
      <c r="E57" s="384"/>
      <c r="F57" s="385" t="s">
        <v>888</v>
      </c>
      <c r="G57" s="385" t="s">
        <v>888</v>
      </c>
      <c r="H57" s="385" t="s">
        <v>888</v>
      </c>
      <c r="I57" s="385" t="s">
        <v>888</v>
      </c>
      <c r="J57" s="385"/>
      <c r="K57" s="381"/>
    </row>
    <row r="58" spans="1:11" ht="28.8">
      <c r="A58" s="382" t="s">
        <v>905</v>
      </c>
      <c r="B58" s="383" t="s">
        <v>840</v>
      </c>
      <c r="C58" s="384" t="s">
        <v>910</v>
      </c>
      <c r="D58" s="384"/>
      <c r="E58" s="384"/>
      <c r="F58" s="385" t="s">
        <v>888</v>
      </c>
      <c r="G58" s="385" t="s">
        <v>888</v>
      </c>
      <c r="H58" s="385" t="s">
        <v>888</v>
      </c>
      <c r="I58" s="385"/>
      <c r="J58" s="385"/>
      <c r="K58" s="381"/>
    </row>
    <row r="59" spans="1:11" ht="28.8">
      <c r="A59" s="382" t="s">
        <v>905</v>
      </c>
      <c r="B59" s="383" t="s">
        <v>842</v>
      </c>
      <c r="C59" s="384" t="s">
        <v>910</v>
      </c>
      <c r="D59" s="384" t="s">
        <v>916</v>
      </c>
      <c r="E59" s="384"/>
      <c r="F59" s="385" t="s">
        <v>888</v>
      </c>
      <c r="G59" s="385" t="s">
        <v>888</v>
      </c>
      <c r="H59" s="385" t="s">
        <v>888</v>
      </c>
      <c r="I59" s="385"/>
      <c r="J59" s="385"/>
      <c r="K59" s="381"/>
    </row>
    <row r="60" spans="1:11" ht="28.8">
      <c r="A60" s="382" t="s">
        <v>905</v>
      </c>
      <c r="B60" s="383" t="s">
        <v>843</v>
      </c>
      <c r="C60" s="384" t="s">
        <v>910</v>
      </c>
      <c r="D60" s="384"/>
      <c r="E60" s="384"/>
      <c r="F60" s="385" t="s">
        <v>888</v>
      </c>
      <c r="G60" s="385" t="s">
        <v>888</v>
      </c>
      <c r="H60" s="385" t="s">
        <v>888</v>
      </c>
      <c r="I60" s="385"/>
      <c r="J60" s="385"/>
      <c r="K60" s="381"/>
    </row>
    <row r="61" spans="1:11" ht="28.8">
      <c r="A61" s="382" t="s">
        <v>905</v>
      </c>
      <c r="B61" s="383" t="s">
        <v>844</v>
      </c>
      <c r="C61" s="384" t="s">
        <v>910</v>
      </c>
      <c r="D61" s="384" t="s">
        <v>890</v>
      </c>
      <c r="E61" s="384"/>
      <c r="F61" s="385" t="s">
        <v>888</v>
      </c>
      <c r="G61" s="385" t="s">
        <v>888</v>
      </c>
      <c r="H61" s="385" t="s">
        <v>888</v>
      </c>
      <c r="I61" s="385"/>
      <c r="J61" s="385"/>
      <c r="K61" s="381"/>
    </row>
    <row r="62" spans="1:11" ht="28.8">
      <c r="A62" s="382" t="s">
        <v>905</v>
      </c>
      <c r="B62" s="383" t="s">
        <v>856</v>
      </c>
      <c r="C62" s="384" t="s">
        <v>916</v>
      </c>
      <c r="D62" s="384" t="s">
        <v>886</v>
      </c>
      <c r="E62" s="384"/>
      <c r="F62" s="385" t="s">
        <v>888</v>
      </c>
      <c r="G62" s="385" t="s">
        <v>888</v>
      </c>
      <c r="H62" s="385" t="s">
        <v>888</v>
      </c>
      <c r="I62" s="385" t="s">
        <v>888</v>
      </c>
      <c r="J62" s="385"/>
      <c r="K62" s="381"/>
    </row>
    <row r="63" spans="1:11" ht="28.8">
      <c r="A63" s="382" t="s">
        <v>905</v>
      </c>
      <c r="B63" s="383" t="s">
        <v>866</v>
      </c>
      <c r="C63" s="384" t="s">
        <v>910</v>
      </c>
      <c r="D63" s="384" t="s">
        <v>889</v>
      </c>
      <c r="E63" s="384"/>
      <c r="F63" s="385" t="s">
        <v>888</v>
      </c>
      <c r="G63" s="385" t="s">
        <v>888</v>
      </c>
      <c r="H63" s="385" t="s">
        <v>888</v>
      </c>
      <c r="I63" s="385"/>
      <c r="J63" s="385"/>
      <c r="K63" s="381"/>
    </row>
    <row r="64" spans="1:11" ht="28.8">
      <c r="A64" s="382" t="s">
        <v>905</v>
      </c>
      <c r="B64" s="383" t="s">
        <v>867</v>
      </c>
      <c r="C64" s="384" t="s">
        <v>895</v>
      </c>
      <c r="D64" s="384" t="s">
        <v>886</v>
      </c>
      <c r="E64" s="384"/>
      <c r="F64" s="385"/>
      <c r="G64" s="385"/>
      <c r="H64" s="385"/>
      <c r="I64" s="385" t="s">
        <v>888</v>
      </c>
      <c r="J64" s="385" t="s">
        <v>888</v>
      </c>
      <c r="K64" s="381"/>
    </row>
    <row r="65" spans="1:11" ht="21">
      <c r="A65" s="380" t="s">
        <v>918</v>
      </c>
      <c r="B65" s="391"/>
      <c r="C65" s="380"/>
      <c r="D65" s="380"/>
      <c r="E65" s="380"/>
      <c r="F65" s="392"/>
      <c r="G65" s="392"/>
      <c r="H65" s="392"/>
      <c r="I65" s="392"/>
      <c r="J65" s="392"/>
      <c r="K65" s="381"/>
    </row>
    <row r="66" spans="1:11" ht="21">
      <c r="A66" s="382" t="s">
        <v>918</v>
      </c>
      <c r="B66" s="383" t="s">
        <v>779</v>
      </c>
      <c r="C66" s="384" t="s">
        <v>886</v>
      </c>
      <c r="D66" s="384" t="s">
        <v>887</v>
      </c>
      <c r="E66" s="384"/>
      <c r="F66" s="385"/>
      <c r="G66" s="385"/>
      <c r="H66" s="385"/>
      <c r="I66" s="385"/>
      <c r="J66" s="385" t="s">
        <v>888</v>
      </c>
      <c r="K66" s="381"/>
    </row>
    <row r="67" spans="1:11" ht="21">
      <c r="A67" s="382" t="s">
        <v>918</v>
      </c>
      <c r="B67" s="383" t="s">
        <v>748</v>
      </c>
      <c r="C67" s="384" t="s">
        <v>891</v>
      </c>
      <c r="D67" s="384" t="s">
        <v>887</v>
      </c>
      <c r="E67" s="384"/>
      <c r="F67" s="385" t="s">
        <v>888</v>
      </c>
      <c r="G67" s="385" t="s">
        <v>888</v>
      </c>
      <c r="H67" s="385" t="s">
        <v>888</v>
      </c>
      <c r="I67" s="385"/>
      <c r="J67" s="385"/>
      <c r="K67" s="381"/>
    </row>
    <row r="68" spans="1:11" ht="21">
      <c r="A68" s="382" t="s">
        <v>918</v>
      </c>
      <c r="B68" s="383" t="s">
        <v>919</v>
      </c>
      <c r="C68" s="384" t="s">
        <v>891</v>
      </c>
      <c r="D68" s="384" t="s">
        <v>887</v>
      </c>
      <c r="E68" s="384"/>
      <c r="F68" s="385" t="s">
        <v>888</v>
      </c>
      <c r="G68" s="385" t="s">
        <v>888</v>
      </c>
      <c r="H68" s="385" t="s">
        <v>888</v>
      </c>
      <c r="I68" s="385"/>
      <c r="J68" s="385"/>
      <c r="K68" s="381"/>
    </row>
    <row r="69" spans="1:11" ht="21">
      <c r="A69" s="382" t="s">
        <v>918</v>
      </c>
      <c r="B69" s="383" t="s">
        <v>920</v>
      </c>
      <c r="C69" s="384" t="s">
        <v>891</v>
      </c>
      <c r="D69" s="384" t="s">
        <v>887</v>
      </c>
      <c r="E69" s="384"/>
      <c r="F69" s="385" t="s">
        <v>888</v>
      </c>
      <c r="G69" s="385"/>
      <c r="H69" s="385"/>
      <c r="I69" s="385" t="s">
        <v>888</v>
      </c>
      <c r="J69" s="385"/>
      <c r="K69" s="381"/>
    </row>
    <row r="70" spans="1:11" ht="21">
      <c r="A70" s="382" t="s">
        <v>918</v>
      </c>
      <c r="B70" s="383" t="s">
        <v>733</v>
      </c>
      <c r="C70" s="384" t="s">
        <v>891</v>
      </c>
      <c r="D70" s="384" t="s">
        <v>887</v>
      </c>
      <c r="E70" s="384"/>
      <c r="F70" s="385" t="s">
        <v>888</v>
      </c>
      <c r="G70" s="385" t="s">
        <v>888</v>
      </c>
      <c r="H70" s="385" t="s">
        <v>888</v>
      </c>
      <c r="I70" s="385"/>
      <c r="J70" s="385"/>
      <c r="K70" s="381"/>
    </row>
    <row r="71" spans="1:11" ht="21">
      <c r="A71" s="382" t="s">
        <v>918</v>
      </c>
      <c r="B71" s="383" t="s">
        <v>747</v>
      </c>
      <c r="C71" s="384" t="s">
        <v>891</v>
      </c>
      <c r="D71" s="384" t="s">
        <v>887</v>
      </c>
      <c r="E71" s="384"/>
      <c r="F71" s="385" t="s">
        <v>888</v>
      </c>
      <c r="G71" s="385" t="s">
        <v>888</v>
      </c>
      <c r="H71" s="385" t="s">
        <v>888</v>
      </c>
      <c r="I71" s="385"/>
      <c r="J71" s="385"/>
      <c r="K71" s="381"/>
    </row>
    <row r="72" spans="1:11" ht="21">
      <c r="A72" s="382" t="s">
        <v>918</v>
      </c>
      <c r="B72" s="383" t="s">
        <v>782</v>
      </c>
      <c r="C72" s="384" t="s">
        <v>890</v>
      </c>
      <c r="D72" s="384" t="s">
        <v>906</v>
      </c>
      <c r="E72" s="384" t="s">
        <v>907</v>
      </c>
      <c r="F72" s="385" t="s">
        <v>888</v>
      </c>
      <c r="G72" s="385"/>
      <c r="H72" s="385"/>
      <c r="I72" s="385" t="s">
        <v>888</v>
      </c>
      <c r="J72" s="385"/>
      <c r="K72" s="381"/>
    </row>
    <row r="73" spans="1:11" ht="21">
      <c r="A73" s="382" t="s">
        <v>918</v>
      </c>
      <c r="B73" s="383" t="s">
        <v>921</v>
      </c>
      <c r="C73" s="384" t="s">
        <v>891</v>
      </c>
      <c r="D73" s="384" t="s">
        <v>887</v>
      </c>
      <c r="E73" s="384"/>
      <c r="F73" s="385" t="s">
        <v>888</v>
      </c>
      <c r="G73" s="385" t="s">
        <v>888</v>
      </c>
      <c r="H73" s="385" t="s">
        <v>888</v>
      </c>
      <c r="I73" s="385"/>
      <c r="J73" s="385"/>
      <c r="K73" s="381"/>
    </row>
    <row r="74" spans="1:11" ht="21">
      <c r="A74" s="382" t="s">
        <v>918</v>
      </c>
      <c r="B74" s="383" t="s">
        <v>922</v>
      </c>
      <c r="C74" s="384" t="s">
        <v>891</v>
      </c>
      <c r="D74" s="384" t="s">
        <v>887</v>
      </c>
      <c r="E74" s="384"/>
      <c r="F74" s="385" t="s">
        <v>888</v>
      </c>
      <c r="G74" s="385" t="s">
        <v>888</v>
      </c>
      <c r="H74" s="385" t="s">
        <v>888</v>
      </c>
      <c r="I74" s="385"/>
      <c r="J74" s="385"/>
      <c r="K74" s="381"/>
    </row>
    <row r="75" spans="1:11" ht="21">
      <c r="A75" s="382" t="s">
        <v>918</v>
      </c>
      <c r="B75" s="383" t="s">
        <v>780</v>
      </c>
      <c r="C75" s="384" t="s">
        <v>886</v>
      </c>
      <c r="D75" s="384" t="s">
        <v>887</v>
      </c>
      <c r="E75" s="384"/>
      <c r="F75" s="385"/>
      <c r="G75" s="385"/>
      <c r="H75" s="385"/>
      <c r="I75" s="385"/>
      <c r="J75" s="385" t="s">
        <v>888</v>
      </c>
      <c r="K75" s="381"/>
    </row>
    <row r="76" spans="1:11" ht="21">
      <c r="A76" s="382" t="s">
        <v>918</v>
      </c>
      <c r="B76" s="383" t="s">
        <v>745</v>
      </c>
      <c r="C76" s="384" t="s">
        <v>891</v>
      </c>
      <c r="D76" s="384" t="s">
        <v>887</v>
      </c>
      <c r="E76" s="384"/>
      <c r="F76" s="385" t="s">
        <v>888</v>
      </c>
      <c r="G76" s="385" t="s">
        <v>888</v>
      </c>
      <c r="H76" s="385" t="s">
        <v>888</v>
      </c>
      <c r="I76" s="385"/>
      <c r="J76" s="385"/>
      <c r="K76" s="381"/>
    </row>
    <row r="77" spans="1:11" ht="28.8">
      <c r="A77" s="387" t="s">
        <v>918</v>
      </c>
      <c r="B77" s="387" t="s">
        <v>781</v>
      </c>
      <c r="C77" s="388" t="s">
        <v>886</v>
      </c>
      <c r="D77" s="388"/>
      <c r="E77" s="388"/>
      <c r="F77" s="389"/>
      <c r="G77" s="389"/>
      <c r="H77" s="389"/>
      <c r="I77" s="389"/>
      <c r="J77" s="389" t="s">
        <v>888</v>
      </c>
      <c r="K77" s="390"/>
    </row>
    <row r="78" spans="1:11" ht="21">
      <c r="A78" s="382" t="s">
        <v>918</v>
      </c>
      <c r="B78" s="383" t="s">
        <v>746</v>
      </c>
      <c r="C78" s="384" t="s">
        <v>891</v>
      </c>
      <c r="D78" s="384" t="s">
        <v>887</v>
      </c>
      <c r="E78" s="384"/>
      <c r="F78" s="385" t="s">
        <v>888</v>
      </c>
      <c r="G78" s="385" t="s">
        <v>888</v>
      </c>
      <c r="H78" s="385" t="s">
        <v>888</v>
      </c>
      <c r="I78" s="385"/>
      <c r="J78" s="385"/>
      <c r="K78" s="381"/>
    </row>
    <row r="79" spans="1:11" ht="21">
      <c r="A79" s="382" t="s">
        <v>918</v>
      </c>
      <c r="B79" s="383" t="s">
        <v>751</v>
      </c>
      <c r="C79" s="384" t="s">
        <v>891</v>
      </c>
      <c r="D79" s="384" t="s">
        <v>887</v>
      </c>
      <c r="E79" s="384"/>
      <c r="F79" s="385" t="s">
        <v>888</v>
      </c>
      <c r="G79" s="385" t="s">
        <v>888</v>
      </c>
      <c r="H79" s="385" t="s">
        <v>888</v>
      </c>
      <c r="I79" s="385"/>
      <c r="J79" s="385"/>
      <c r="K79" s="381"/>
    </row>
    <row r="80" spans="1:11" ht="21">
      <c r="A80" s="382" t="s">
        <v>918</v>
      </c>
      <c r="B80" s="383" t="s">
        <v>923</v>
      </c>
      <c r="C80" s="384" t="s">
        <v>895</v>
      </c>
      <c r="D80" s="384" t="s">
        <v>886</v>
      </c>
      <c r="E80" s="384"/>
      <c r="F80" s="385"/>
      <c r="G80" s="385"/>
      <c r="H80" s="385"/>
      <c r="I80" s="385"/>
      <c r="J80" s="385" t="s">
        <v>888</v>
      </c>
      <c r="K80" s="381"/>
    </row>
    <row r="81" spans="1:11" ht="21">
      <c r="A81" s="382" t="s">
        <v>918</v>
      </c>
      <c r="B81" s="383" t="s">
        <v>740</v>
      </c>
      <c r="C81" s="384" t="s">
        <v>891</v>
      </c>
      <c r="D81" s="384" t="s">
        <v>887</v>
      </c>
      <c r="E81" s="384"/>
      <c r="F81" s="385" t="s">
        <v>888</v>
      </c>
      <c r="G81" s="385" t="s">
        <v>888</v>
      </c>
      <c r="H81" s="385" t="s">
        <v>888</v>
      </c>
      <c r="I81" s="385"/>
      <c r="J81" s="385"/>
      <c r="K81" s="381"/>
    </row>
    <row r="82" spans="1:11" ht="21">
      <c r="A82" s="382" t="s">
        <v>918</v>
      </c>
      <c r="B82" s="383" t="s">
        <v>724</v>
      </c>
      <c r="C82" s="384" t="s">
        <v>891</v>
      </c>
      <c r="D82" s="384" t="s">
        <v>887</v>
      </c>
      <c r="E82" s="384"/>
      <c r="F82" s="385" t="s">
        <v>888</v>
      </c>
      <c r="G82" s="385" t="s">
        <v>888</v>
      </c>
      <c r="H82" s="385" t="s">
        <v>888</v>
      </c>
      <c r="I82" s="385"/>
      <c r="J82" s="385"/>
      <c r="K82" s="381"/>
    </row>
    <row r="83" spans="1:11" ht="34.5" customHeight="1">
      <c r="A83" s="380" t="s">
        <v>924</v>
      </c>
      <c r="B83" s="391"/>
      <c r="C83" s="380"/>
      <c r="D83" s="380"/>
      <c r="E83" s="380"/>
      <c r="F83" s="392"/>
      <c r="G83" s="392"/>
      <c r="H83" s="392"/>
      <c r="I83" s="392"/>
      <c r="J83" s="392"/>
      <c r="K83" s="381"/>
    </row>
    <row r="84" spans="1:11" ht="21">
      <c r="A84" s="382" t="s">
        <v>924</v>
      </c>
      <c r="B84" s="383" t="s">
        <v>817</v>
      </c>
      <c r="C84" s="384" t="s">
        <v>886</v>
      </c>
      <c r="D84" s="384" t="s">
        <v>887</v>
      </c>
      <c r="E84" s="384"/>
      <c r="F84" s="385"/>
      <c r="G84" s="385"/>
      <c r="H84" s="385"/>
      <c r="I84" s="385"/>
      <c r="J84" s="385" t="s">
        <v>888</v>
      </c>
      <c r="K84" s="381"/>
    </row>
    <row r="85" spans="1:11" ht="21">
      <c r="A85" s="382" t="s">
        <v>924</v>
      </c>
      <c r="B85" s="383" t="s">
        <v>819</v>
      </c>
      <c r="C85" s="384" t="s">
        <v>890</v>
      </c>
      <c r="D85" s="384" t="s">
        <v>906</v>
      </c>
      <c r="E85" s="384" t="s">
        <v>907</v>
      </c>
      <c r="F85" s="385" t="s">
        <v>888</v>
      </c>
      <c r="G85" s="385"/>
      <c r="H85" s="385"/>
      <c r="I85" s="385" t="s">
        <v>888</v>
      </c>
      <c r="J85" s="385"/>
      <c r="K85" s="381"/>
    </row>
    <row r="86" spans="1:11" ht="21">
      <c r="A86" s="382" t="s">
        <v>924</v>
      </c>
      <c r="B86" s="383" t="s">
        <v>809</v>
      </c>
      <c r="C86" s="384" t="s">
        <v>910</v>
      </c>
      <c r="D86" s="384" t="s">
        <v>891</v>
      </c>
      <c r="E86" s="384"/>
      <c r="F86" s="385" t="s">
        <v>888</v>
      </c>
      <c r="G86" s="385" t="s">
        <v>888</v>
      </c>
      <c r="H86" s="385" t="s">
        <v>888</v>
      </c>
      <c r="I86" s="385"/>
      <c r="J86" s="385"/>
      <c r="K86" s="381"/>
    </row>
    <row r="87" spans="1:11" ht="21">
      <c r="A87" s="382" t="s">
        <v>924</v>
      </c>
      <c r="B87" s="383" t="s">
        <v>925</v>
      </c>
      <c r="C87" s="384" t="s">
        <v>886</v>
      </c>
      <c r="D87" s="384" t="s">
        <v>891</v>
      </c>
      <c r="E87" s="384"/>
      <c r="F87" s="385" t="s">
        <v>888</v>
      </c>
      <c r="G87" s="385" t="s">
        <v>888</v>
      </c>
      <c r="H87" s="385" t="s">
        <v>888</v>
      </c>
      <c r="I87" s="385" t="s">
        <v>888</v>
      </c>
      <c r="J87" s="385"/>
      <c r="K87" s="381"/>
    </row>
    <row r="88" spans="1:11" ht="21">
      <c r="A88" s="382" t="s">
        <v>924</v>
      </c>
      <c r="B88" s="383" t="s">
        <v>812</v>
      </c>
      <c r="C88" s="384" t="s">
        <v>926</v>
      </c>
      <c r="D88" s="384" t="s">
        <v>927</v>
      </c>
      <c r="E88" s="384"/>
      <c r="F88" s="385" t="s">
        <v>888</v>
      </c>
      <c r="G88" s="385" t="s">
        <v>888</v>
      </c>
      <c r="H88" s="385" t="s">
        <v>888</v>
      </c>
      <c r="I88" s="385"/>
      <c r="J88" s="385"/>
      <c r="K88" s="381"/>
    </row>
    <row r="89" spans="1:11" ht="21">
      <c r="A89" s="382" t="s">
        <v>924</v>
      </c>
      <c r="B89" s="383" t="s">
        <v>928</v>
      </c>
      <c r="C89" s="384" t="s">
        <v>926</v>
      </c>
      <c r="D89" s="384" t="s">
        <v>927</v>
      </c>
      <c r="E89" s="384"/>
      <c r="F89" s="385" t="s">
        <v>888</v>
      </c>
      <c r="G89" s="385" t="s">
        <v>888</v>
      </c>
      <c r="H89" s="385" t="s">
        <v>888</v>
      </c>
      <c r="I89" s="385"/>
      <c r="J89" s="385"/>
      <c r="K89" s="381"/>
    </row>
    <row r="90" spans="1:11" ht="21">
      <c r="A90" s="382" t="s">
        <v>924</v>
      </c>
      <c r="B90" s="383" t="s">
        <v>814</v>
      </c>
      <c r="C90" s="384" t="s">
        <v>926</v>
      </c>
      <c r="D90" s="384" t="s">
        <v>927</v>
      </c>
      <c r="E90" s="384"/>
      <c r="F90" s="385" t="s">
        <v>888</v>
      </c>
      <c r="G90" s="385" t="s">
        <v>888</v>
      </c>
      <c r="H90" s="385" t="s">
        <v>888</v>
      </c>
      <c r="I90" s="385"/>
      <c r="J90" s="385"/>
      <c r="K90" s="381"/>
    </row>
    <row r="91" spans="1:11" ht="21">
      <c r="A91" s="382" t="s">
        <v>924</v>
      </c>
      <c r="B91" s="383" t="s">
        <v>929</v>
      </c>
      <c r="C91" s="384" t="s">
        <v>926</v>
      </c>
      <c r="D91" s="384" t="s">
        <v>927</v>
      </c>
      <c r="E91" s="384"/>
      <c r="F91" s="385" t="s">
        <v>888</v>
      </c>
      <c r="G91" s="385" t="s">
        <v>888</v>
      </c>
      <c r="H91" s="385" t="s">
        <v>888</v>
      </c>
      <c r="I91" s="385"/>
      <c r="J91" s="385"/>
      <c r="K91" s="381"/>
    </row>
    <row r="92" spans="1:11" ht="21">
      <c r="A92" s="382" t="s">
        <v>924</v>
      </c>
      <c r="B92" s="383" t="s">
        <v>930</v>
      </c>
      <c r="C92" s="384" t="s">
        <v>926</v>
      </c>
      <c r="D92" s="384" t="s">
        <v>927</v>
      </c>
      <c r="E92" s="384"/>
      <c r="F92" s="385" t="s">
        <v>888</v>
      </c>
      <c r="G92" s="385" t="s">
        <v>888</v>
      </c>
      <c r="H92" s="385" t="s">
        <v>888</v>
      </c>
      <c r="I92" s="385"/>
      <c r="J92" s="385"/>
      <c r="K92" s="381"/>
    </row>
    <row r="93" spans="1:11" ht="21">
      <c r="A93" s="382" t="s">
        <v>924</v>
      </c>
      <c r="B93" s="383" t="s">
        <v>807</v>
      </c>
      <c r="C93" s="384" t="s">
        <v>926</v>
      </c>
      <c r="D93" s="384" t="s">
        <v>927</v>
      </c>
      <c r="E93" s="384"/>
      <c r="F93" s="385" t="s">
        <v>888</v>
      </c>
      <c r="G93" s="385" t="s">
        <v>888</v>
      </c>
      <c r="H93" s="385" t="s">
        <v>888</v>
      </c>
      <c r="I93" s="385"/>
      <c r="J93" s="385"/>
      <c r="K93" s="381"/>
    </row>
    <row r="94" spans="1:11" ht="21">
      <c r="A94" s="382" t="s">
        <v>924</v>
      </c>
      <c r="B94" s="383" t="s">
        <v>810</v>
      </c>
      <c r="C94" s="384" t="s">
        <v>910</v>
      </c>
      <c r="D94" s="384" t="s">
        <v>927</v>
      </c>
      <c r="E94" s="384"/>
      <c r="F94" s="385" t="s">
        <v>888</v>
      </c>
      <c r="G94" s="385" t="s">
        <v>888</v>
      </c>
      <c r="H94" s="385" t="s">
        <v>888</v>
      </c>
      <c r="I94" s="385"/>
      <c r="J94" s="385"/>
      <c r="K94" s="381"/>
    </row>
    <row r="95" spans="1:11" ht="21">
      <c r="A95" s="382" t="s">
        <v>924</v>
      </c>
      <c r="B95" s="383" t="s">
        <v>811</v>
      </c>
      <c r="C95" s="384" t="s">
        <v>926</v>
      </c>
      <c r="D95" s="384" t="s">
        <v>927</v>
      </c>
      <c r="E95" s="384"/>
      <c r="F95" s="385" t="s">
        <v>888</v>
      </c>
      <c r="G95" s="385" t="s">
        <v>888</v>
      </c>
      <c r="H95" s="385" t="s">
        <v>888</v>
      </c>
      <c r="I95" s="385"/>
      <c r="J95" s="385"/>
      <c r="K95" s="381"/>
    </row>
    <row r="96" spans="1:11" ht="21">
      <c r="A96" s="382" t="s">
        <v>924</v>
      </c>
      <c r="B96" s="383" t="s">
        <v>818</v>
      </c>
      <c r="C96" s="384" t="s">
        <v>886</v>
      </c>
      <c r="D96" s="384" t="s">
        <v>887</v>
      </c>
      <c r="E96" s="384"/>
      <c r="F96" s="385"/>
      <c r="G96" s="385"/>
      <c r="H96" s="385"/>
      <c r="I96" s="385"/>
      <c r="J96" s="385" t="s">
        <v>888</v>
      </c>
      <c r="K96" s="381"/>
    </row>
    <row r="97" spans="1:11" ht="21">
      <c r="A97" s="382" t="s">
        <v>924</v>
      </c>
      <c r="B97" s="383" t="s">
        <v>802</v>
      </c>
      <c r="C97" s="384" t="s">
        <v>891</v>
      </c>
      <c r="D97" s="384"/>
      <c r="E97" s="384"/>
      <c r="F97" s="385" t="s">
        <v>888</v>
      </c>
      <c r="G97" s="385" t="s">
        <v>888</v>
      </c>
      <c r="H97" s="385" t="s">
        <v>888</v>
      </c>
      <c r="I97" s="385"/>
      <c r="J97" s="385"/>
      <c r="K97" s="381"/>
    </row>
    <row r="98" spans="1:11" ht="21">
      <c r="A98" s="382" t="s">
        <v>924</v>
      </c>
      <c r="B98" s="383" t="s">
        <v>931</v>
      </c>
      <c r="C98" s="384" t="s">
        <v>895</v>
      </c>
      <c r="D98" s="384" t="s">
        <v>886</v>
      </c>
      <c r="E98" s="384"/>
      <c r="F98" s="385"/>
      <c r="G98" s="385"/>
      <c r="H98" s="385"/>
      <c r="I98" s="385" t="s">
        <v>888</v>
      </c>
      <c r="J98" s="385" t="s">
        <v>888</v>
      </c>
      <c r="K98" s="381"/>
    </row>
    <row r="99" spans="1:11" ht="21">
      <c r="A99" s="382" t="s">
        <v>924</v>
      </c>
      <c r="B99" s="383" t="s">
        <v>788</v>
      </c>
      <c r="C99" s="384" t="s">
        <v>926</v>
      </c>
      <c r="D99" s="384" t="s">
        <v>927</v>
      </c>
      <c r="E99" s="384"/>
      <c r="F99" s="385" t="s">
        <v>888</v>
      </c>
      <c r="G99" s="385" t="s">
        <v>888</v>
      </c>
      <c r="H99" s="385" t="s">
        <v>888</v>
      </c>
      <c r="I99" s="385"/>
      <c r="J99" s="385"/>
      <c r="K99" s="381"/>
    </row>
    <row r="100" spans="1:11" ht="21">
      <c r="A100" s="387" t="s">
        <v>924</v>
      </c>
      <c r="B100" s="387" t="s">
        <v>790</v>
      </c>
      <c r="C100" s="388" t="s">
        <v>926</v>
      </c>
      <c r="D100" s="388" t="s">
        <v>927</v>
      </c>
      <c r="E100" s="388"/>
      <c r="F100" s="389" t="s">
        <v>888</v>
      </c>
      <c r="G100" s="389" t="s">
        <v>888</v>
      </c>
      <c r="H100" s="389" t="s">
        <v>888</v>
      </c>
      <c r="I100" s="389"/>
      <c r="J100" s="389"/>
      <c r="K100" s="390"/>
    </row>
    <row r="101" spans="1:11" ht="21">
      <c r="A101" s="382" t="s">
        <v>924</v>
      </c>
      <c r="B101" s="383" t="s">
        <v>803</v>
      </c>
      <c r="C101" s="384" t="s">
        <v>886</v>
      </c>
      <c r="D101" s="384" t="s">
        <v>891</v>
      </c>
      <c r="E101" s="384"/>
      <c r="F101" s="385" t="s">
        <v>888</v>
      </c>
      <c r="G101" s="385" t="s">
        <v>888</v>
      </c>
      <c r="H101" s="385" t="s">
        <v>888</v>
      </c>
      <c r="I101" s="385" t="s">
        <v>888</v>
      </c>
      <c r="J101" s="385"/>
      <c r="K101" s="381"/>
    </row>
    <row r="102" spans="1:11" ht="21">
      <c r="A102" s="382" t="s">
        <v>924</v>
      </c>
      <c r="B102" s="383" t="s">
        <v>795</v>
      </c>
      <c r="C102" s="384" t="s">
        <v>926</v>
      </c>
      <c r="D102" s="384" t="s">
        <v>927</v>
      </c>
      <c r="E102" s="384"/>
      <c r="F102" s="385" t="s">
        <v>888</v>
      </c>
      <c r="G102" s="385" t="s">
        <v>888</v>
      </c>
      <c r="H102" s="385" t="s">
        <v>888</v>
      </c>
      <c r="I102" s="385"/>
      <c r="J102" s="385"/>
      <c r="K102" s="381"/>
    </row>
    <row r="103" spans="1:11" ht="21">
      <c r="A103" s="382" t="s">
        <v>924</v>
      </c>
      <c r="B103" s="383" t="s">
        <v>932</v>
      </c>
      <c r="C103" s="384" t="s">
        <v>926</v>
      </c>
      <c r="D103" s="384" t="s">
        <v>927</v>
      </c>
      <c r="E103" s="384"/>
      <c r="F103" s="385" t="s">
        <v>888</v>
      </c>
      <c r="G103" s="385"/>
      <c r="H103" s="385"/>
      <c r="I103" s="385" t="s">
        <v>888</v>
      </c>
      <c r="J103" s="385"/>
      <c r="K103" s="381"/>
    </row>
    <row r="104" spans="1:11" ht="21">
      <c r="A104" s="382" t="s">
        <v>924</v>
      </c>
      <c r="B104" s="383" t="s">
        <v>791</v>
      </c>
      <c r="C104" s="384" t="s">
        <v>926</v>
      </c>
      <c r="D104" s="384" t="s">
        <v>927</v>
      </c>
      <c r="E104" s="384"/>
      <c r="F104" s="385" t="s">
        <v>888</v>
      </c>
      <c r="G104" s="385" t="s">
        <v>888</v>
      </c>
      <c r="H104" s="385" t="s">
        <v>888</v>
      </c>
      <c r="I104" s="385"/>
      <c r="J104" s="385"/>
      <c r="K104" s="381"/>
    </row>
    <row r="105" spans="1:11" ht="21">
      <c r="A105" s="382" t="s">
        <v>924</v>
      </c>
      <c r="B105" s="383" t="s">
        <v>804</v>
      </c>
      <c r="C105" s="384" t="s">
        <v>926</v>
      </c>
      <c r="D105" s="384" t="s">
        <v>927</v>
      </c>
      <c r="E105" s="384"/>
      <c r="F105" s="385" t="s">
        <v>888</v>
      </c>
      <c r="G105" s="385" t="s">
        <v>888</v>
      </c>
      <c r="H105" s="385" t="s">
        <v>888</v>
      </c>
      <c r="I105" s="385"/>
      <c r="J105" s="385"/>
      <c r="K105" s="381"/>
    </row>
    <row r="106" spans="1:11" ht="21">
      <c r="A106" s="382" t="s">
        <v>924</v>
      </c>
      <c r="B106" s="383" t="s">
        <v>933</v>
      </c>
      <c r="C106" s="384" t="s">
        <v>926</v>
      </c>
      <c r="D106" s="384" t="s">
        <v>927</v>
      </c>
      <c r="E106" s="384"/>
      <c r="F106" s="385" t="s">
        <v>888</v>
      </c>
      <c r="G106" s="385" t="s">
        <v>888</v>
      </c>
      <c r="H106" s="385" t="s">
        <v>888</v>
      </c>
      <c r="I106" s="385"/>
      <c r="J106" s="385"/>
      <c r="K106" s="381"/>
    </row>
    <row r="107" spans="1:11" ht="21">
      <c r="A107" s="382" t="s">
        <v>924</v>
      </c>
      <c r="B107" s="383" t="s">
        <v>816</v>
      </c>
      <c r="C107" s="384" t="s">
        <v>891</v>
      </c>
      <c r="D107" s="384" t="s">
        <v>927</v>
      </c>
      <c r="E107" s="384"/>
      <c r="F107" s="385" t="s">
        <v>888</v>
      </c>
      <c r="G107" s="385" t="s">
        <v>888</v>
      </c>
      <c r="H107" s="385"/>
      <c r="I107" s="385"/>
      <c r="J107" s="385"/>
      <c r="K107" s="381"/>
    </row>
    <row r="108" spans="1:11" ht="21">
      <c r="A108" s="382" t="s">
        <v>924</v>
      </c>
      <c r="B108" s="383" t="s">
        <v>801</v>
      </c>
      <c r="C108" s="384" t="s">
        <v>891</v>
      </c>
      <c r="D108" s="384"/>
      <c r="E108" s="384"/>
      <c r="F108" s="385" t="s">
        <v>888</v>
      </c>
      <c r="G108" s="385" t="s">
        <v>888</v>
      </c>
      <c r="H108" s="385" t="s">
        <v>888</v>
      </c>
      <c r="I108" s="385"/>
      <c r="J108" s="385"/>
      <c r="K108" s="381"/>
    </row>
    <row r="109" spans="1:11" ht="21">
      <c r="A109" s="382" t="s">
        <v>924</v>
      </c>
      <c r="B109" s="383" t="s">
        <v>797</v>
      </c>
      <c r="C109" s="384" t="s">
        <v>891</v>
      </c>
      <c r="D109" s="384" t="s">
        <v>927</v>
      </c>
      <c r="E109" s="384"/>
      <c r="F109" s="385" t="s">
        <v>888</v>
      </c>
      <c r="G109" s="385" t="s">
        <v>888</v>
      </c>
      <c r="H109" s="385" t="s">
        <v>888</v>
      </c>
      <c r="I109" s="385"/>
      <c r="J109" s="385"/>
      <c r="K109" s="381"/>
    </row>
    <row r="110" spans="1:11" ht="28.8">
      <c r="A110" s="380" t="s">
        <v>934</v>
      </c>
      <c r="B110" s="391"/>
      <c r="C110" s="380"/>
      <c r="D110" s="380"/>
      <c r="E110" s="380"/>
      <c r="F110" s="392"/>
      <c r="G110" s="392"/>
      <c r="H110" s="392"/>
      <c r="I110" s="392"/>
      <c r="J110" s="392"/>
      <c r="K110" s="381"/>
    </row>
    <row r="111" spans="1:11" ht="28.8">
      <c r="A111" s="382" t="s">
        <v>934</v>
      </c>
      <c r="B111" s="383" t="s">
        <v>935</v>
      </c>
      <c r="C111" s="384" t="s">
        <v>886</v>
      </c>
      <c r="D111" s="384" t="s">
        <v>887</v>
      </c>
      <c r="E111" s="384"/>
      <c r="F111" s="385"/>
      <c r="G111" s="385"/>
      <c r="H111" s="385"/>
      <c r="I111" s="385"/>
      <c r="J111" s="385" t="s">
        <v>888</v>
      </c>
      <c r="K111" s="381"/>
    </row>
    <row r="112" spans="1:11" ht="28.8">
      <c r="A112" s="382" t="s">
        <v>934</v>
      </c>
      <c r="B112" s="383" t="s">
        <v>936</v>
      </c>
      <c r="C112" s="384" t="s">
        <v>886</v>
      </c>
      <c r="D112" s="384" t="s">
        <v>887</v>
      </c>
      <c r="E112" s="384"/>
      <c r="F112" s="385"/>
      <c r="G112" s="385"/>
      <c r="H112" s="385"/>
      <c r="I112" s="385"/>
      <c r="J112" s="385" t="s">
        <v>888</v>
      </c>
      <c r="K112" s="381"/>
    </row>
    <row r="113" spans="1:11" ht="43.2">
      <c r="A113" s="382" t="s">
        <v>934</v>
      </c>
      <c r="B113" s="383" t="s">
        <v>937</v>
      </c>
      <c r="C113" s="384" t="s">
        <v>891</v>
      </c>
      <c r="D113" s="384" t="s">
        <v>887</v>
      </c>
      <c r="E113" s="384" t="s">
        <v>927</v>
      </c>
      <c r="F113" s="385" t="s">
        <v>888</v>
      </c>
      <c r="G113" s="385" t="s">
        <v>888</v>
      </c>
      <c r="H113" s="385" t="s">
        <v>888</v>
      </c>
      <c r="I113" s="385"/>
      <c r="J113" s="385"/>
      <c r="K113" s="381"/>
    </row>
    <row r="114" spans="1:11" ht="28.8">
      <c r="A114" s="382" t="s">
        <v>934</v>
      </c>
      <c r="B114" s="383" t="s">
        <v>745</v>
      </c>
      <c r="C114" s="384" t="s">
        <v>891</v>
      </c>
      <c r="D114" s="384" t="s">
        <v>887</v>
      </c>
      <c r="E114" s="384" t="s">
        <v>927</v>
      </c>
      <c r="F114" s="385" t="s">
        <v>888</v>
      </c>
      <c r="G114" s="385" t="s">
        <v>888</v>
      </c>
      <c r="H114" s="385" t="s">
        <v>888</v>
      </c>
      <c r="I114" s="385"/>
      <c r="J114" s="385"/>
      <c r="K114" s="381"/>
    </row>
    <row r="115" spans="1:11" ht="28.8">
      <c r="A115" s="380" t="s">
        <v>938</v>
      </c>
      <c r="B115" s="391"/>
      <c r="C115" s="380"/>
      <c r="D115" s="380"/>
      <c r="E115" s="380"/>
      <c r="F115" s="392"/>
      <c r="G115" s="392"/>
      <c r="H115" s="392"/>
      <c r="I115" s="392"/>
      <c r="J115" s="392"/>
      <c r="K115" s="393"/>
    </row>
    <row r="116" spans="1:11" ht="28.8">
      <c r="A116" s="382" t="s">
        <v>938</v>
      </c>
      <c r="B116" s="383" t="s">
        <v>730</v>
      </c>
      <c r="C116" s="384" t="s">
        <v>887</v>
      </c>
      <c r="D116" s="384" t="s">
        <v>886</v>
      </c>
      <c r="E116" s="384"/>
      <c r="F116" s="385"/>
      <c r="G116" s="385"/>
      <c r="H116" s="385"/>
      <c r="I116" s="385"/>
      <c r="J116" s="385" t="s">
        <v>888</v>
      </c>
      <c r="K116" s="393"/>
    </row>
    <row r="117" spans="1:11" ht="28.8">
      <c r="A117" s="382" t="s">
        <v>938</v>
      </c>
      <c r="B117" s="383" t="s">
        <v>713</v>
      </c>
      <c r="C117" s="384" t="s">
        <v>887</v>
      </c>
      <c r="D117" s="384" t="s">
        <v>926</v>
      </c>
      <c r="E117" s="384"/>
      <c r="F117" s="385" t="s">
        <v>888</v>
      </c>
      <c r="G117" s="385" t="s">
        <v>888</v>
      </c>
      <c r="H117" s="385" t="s">
        <v>888</v>
      </c>
      <c r="I117" s="385"/>
      <c r="J117" s="385"/>
      <c r="K117" s="393"/>
    </row>
    <row r="118" spans="1:11" ht="28.8">
      <c r="A118" s="382" t="s">
        <v>938</v>
      </c>
      <c r="B118" s="383" t="s">
        <v>710</v>
      </c>
      <c r="C118" s="384" t="s">
        <v>887</v>
      </c>
      <c r="D118" s="384" t="s">
        <v>926</v>
      </c>
      <c r="E118" s="384"/>
      <c r="F118" s="385" t="s">
        <v>888</v>
      </c>
      <c r="G118" s="385" t="s">
        <v>888</v>
      </c>
      <c r="H118" s="385" t="s">
        <v>888</v>
      </c>
      <c r="I118" s="385"/>
      <c r="J118" s="385"/>
      <c r="K118" s="393"/>
    </row>
    <row r="119" spans="1:11" ht="28.8">
      <c r="A119" s="382" t="s">
        <v>938</v>
      </c>
      <c r="B119" s="383" t="s">
        <v>720</v>
      </c>
      <c r="C119" s="384" t="s">
        <v>887</v>
      </c>
      <c r="D119" s="384" t="s">
        <v>926</v>
      </c>
      <c r="E119" s="384"/>
      <c r="F119" s="385" t="s">
        <v>888</v>
      </c>
      <c r="G119" s="385" t="s">
        <v>888</v>
      </c>
      <c r="H119" s="385" t="s">
        <v>888</v>
      </c>
      <c r="I119" s="385"/>
      <c r="J119" s="385"/>
      <c r="K119" s="393"/>
    </row>
    <row r="120" spans="1:11" ht="28.8">
      <c r="A120" s="382" t="s">
        <v>938</v>
      </c>
      <c r="B120" s="383" t="s">
        <v>893</v>
      </c>
      <c r="C120" s="384" t="s">
        <v>887</v>
      </c>
      <c r="D120" s="384" t="s">
        <v>926</v>
      </c>
      <c r="E120" s="384"/>
      <c r="F120" s="385" t="s">
        <v>888</v>
      </c>
      <c r="G120" s="385" t="s">
        <v>888</v>
      </c>
      <c r="H120" s="385" t="s">
        <v>888</v>
      </c>
      <c r="I120" s="385"/>
      <c r="J120" s="385"/>
      <c r="K120" s="393"/>
    </row>
    <row r="121" spans="1:11" ht="28.8">
      <c r="A121" s="382" t="s">
        <v>938</v>
      </c>
      <c r="B121" s="383" t="s">
        <v>722</v>
      </c>
      <c r="C121" s="384" t="s">
        <v>887</v>
      </c>
      <c r="D121" s="384" t="s">
        <v>926</v>
      </c>
      <c r="E121" s="384"/>
      <c r="F121" s="385" t="s">
        <v>888</v>
      </c>
      <c r="G121" s="385" t="s">
        <v>888</v>
      </c>
      <c r="H121" s="385" t="s">
        <v>888</v>
      </c>
      <c r="I121" s="385"/>
      <c r="J121" s="385"/>
      <c r="K121" s="393"/>
    </row>
    <row r="122" spans="1:11" ht="28.8">
      <c r="A122" s="382" t="s">
        <v>938</v>
      </c>
      <c r="B122" s="383" t="s">
        <v>723</v>
      </c>
      <c r="C122" s="384" t="s">
        <v>887</v>
      </c>
      <c r="D122" s="384" t="s">
        <v>926</v>
      </c>
      <c r="E122" s="384"/>
      <c r="F122" s="385" t="s">
        <v>888</v>
      </c>
      <c r="G122" s="385" t="s">
        <v>888</v>
      </c>
      <c r="H122" s="385" t="s">
        <v>888</v>
      </c>
      <c r="I122" s="385"/>
      <c r="J122" s="385"/>
      <c r="K122" s="393"/>
    </row>
    <row r="123" spans="1:11" ht="28.8">
      <c r="A123" s="382" t="s">
        <v>938</v>
      </c>
      <c r="B123" s="383" t="s">
        <v>939</v>
      </c>
      <c r="C123" s="384" t="s">
        <v>886</v>
      </c>
      <c r="D123" s="384" t="s">
        <v>895</v>
      </c>
      <c r="E123" s="384"/>
      <c r="F123" s="385"/>
      <c r="G123" s="385"/>
      <c r="H123" s="385"/>
      <c r="I123" s="385"/>
      <c r="J123" s="385" t="s">
        <v>888</v>
      </c>
      <c r="K123" s="393"/>
    </row>
    <row r="124" spans="1:11" ht="28.8">
      <c r="A124" s="382" t="s">
        <v>938</v>
      </c>
      <c r="B124" s="383" t="s">
        <v>727</v>
      </c>
      <c r="C124" s="384" t="s">
        <v>887</v>
      </c>
      <c r="D124" s="384" t="s">
        <v>926</v>
      </c>
      <c r="E124" s="384"/>
      <c r="F124" s="385" t="s">
        <v>888</v>
      </c>
      <c r="G124" s="385" t="s">
        <v>888</v>
      </c>
      <c r="H124" s="385" t="s">
        <v>888</v>
      </c>
      <c r="I124" s="385"/>
      <c r="J124" s="385"/>
      <c r="K124" s="393"/>
    </row>
    <row r="125" spans="1:11" ht="28.8">
      <c r="A125" s="382" t="s">
        <v>938</v>
      </c>
      <c r="B125" s="383" t="s">
        <v>724</v>
      </c>
      <c r="C125" s="384" t="s">
        <v>887</v>
      </c>
      <c r="D125" s="384" t="s">
        <v>926</v>
      </c>
      <c r="E125" s="384"/>
      <c r="F125" s="385" t="s">
        <v>888</v>
      </c>
      <c r="G125" s="385" t="s">
        <v>888</v>
      </c>
      <c r="H125" s="385" t="s">
        <v>888</v>
      </c>
      <c r="I125" s="385"/>
      <c r="J125" s="385"/>
      <c r="K125" s="393"/>
    </row>
    <row r="126" spans="1:11" ht="28.8">
      <c r="A126" s="382" t="s">
        <v>938</v>
      </c>
      <c r="B126" s="383" t="s">
        <v>725</v>
      </c>
      <c r="C126" s="384" t="s">
        <v>887</v>
      </c>
      <c r="D126" s="384" t="s">
        <v>926</v>
      </c>
      <c r="E126" s="384"/>
      <c r="F126" s="385" t="s">
        <v>888</v>
      </c>
      <c r="G126" s="385" t="s">
        <v>888</v>
      </c>
      <c r="H126" s="385" t="s">
        <v>888</v>
      </c>
      <c r="I126" s="385"/>
      <c r="J126" s="385"/>
      <c r="K126" s="393"/>
    </row>
    <row r="127" spans="1:11" ht="28.8">
      <c r="A127" s="382" t="s">
        <v>938</v>
      </c>
      <c r="B127" s="383" t="s">
        <v>726</v>
      </c>
      <c r="C127" s="384" t="s">
        <v>887</v>
      </c>
      <c r="D127" s="384" t="s">
        <v>926</v>
      </c>
      <c r="E127" s="384"/>
      <c r="F127" s="385" t="s">
        <v>888</v>
      </c>
      <c r="G127" s="385" t="s">
        <v>888</v>
      </c>
      <c r="H127" s="385" t="s">
        <v>888</v>
      </c>
      <c r="I127" s="385"/>
      <c r="J127" s="385"/>
      <c r="K127" s="393"/>
    </row>
    <row r="128" spans="1:11" ht="21">
      <c r="A128" s="380" t="s">
        <v>940</v>
      </c>
      <c r="B128" s="391"/>
      <c r="C128" s="380"/>
      <c r="D128" s="380"/>
      <c r="E128" s="380"/>
      <c r="F128" s="392"/>
      <c r="G128" s="392"/>
      <c r="H128" s="392"/>
      <c r="I128" s="392"/>
      <c r="J128" s="392"/>
      <c r="K128" s="393"/>
    </row>
    <row r="129" spans="1:11" ht="21">
      <c r="A129" s="382" t="s">
        <v>940</v>
      </c>
      <c r="B129" s="383" t="s">
        <v>941</v>
      </c>
      <c r="C129" s="384" t="s">
        <v>891</v>
      </c>
      <c r="D129" s="384" t="s">
        <v>927</v>
      </c>
      <c r="E129" s="384" t="s">
        <v>942</v>
      </c>
      <c r="F129" s="385" t="s">
        <v>888</v>
      </c>
      <c r="G129" s="385" t="s">
        <v>888</v>
      </c>
      <c r="H129" s="385" t="s">
        <v>888</v>
      </c>
      <c r="I129" s="385"/>
      <c r="J129" s="385"/>
      <c r="K129" s="381"/>
    </row>
    <row r="130" spans="1:11" ht="21">
      <c r="A130" s="382" t="s">
        <v>940</v>
      </c>
      <c r="B130" s="383" t="s">
        <v>943</v>
      </c>
      <c r="C130" s="384" t="s">
        <v>891</v>
      </c>
      <c r="D130" s="384" t="s">
        <v>927</v>
      </c>
      <c r="E130" s="384"/>
      <c r="F130" s="385" t="s">
        <v>888</v>
      </c>
      <c r="G130" s="385" t="s">
        <v>888</v>
      </c>
      <c r="H130" s="385" t="s">
        <v>888</v>
      </c>
      <c r="I130" s="385"/>
      <c r="J130" s="385"/>
      <c r="K130" s="381"/>
    </row>
    <row r="131" spans="1:11" ht="21">
      <c r="A131" s="382" t="s">
        <v>940</v>
      </c>
      <c r="B131" s="383" t="s">
        <v>944</v>
      </c>
      <c r="C131" s="384" t="s">
        <v>886</v>
      </c>
      <c r="D131" s="384"/>
      <c r="E131" s="384"/>
      <c r="F131" s="385"/>
      <c r="G131" s="385"/>
      <c r="H131" s="385"/>
      <c r="I131" s="385"/>
      <c r="J131" s="385" t="s">
        <v>888</v>
      </c>
      <c r="K131" s="381"/>
    </row>
    <row r="132" spans="1:11" ht="21">
      <c r="A132" s="382" t="s">
        <v>940</v>
      </c>
      <c r="B132" s="383" t="s">
        <v>945</v>
      </c>
      <c r="C132" s="384" t="s">
        <v>891</v>
      </c>
      <c r="D132" s="384" t="s">
        <v>927</v>
      </c>
      <c r="E132" s="384" t="s">
        <v>942</v>
      </c>
      <c r="F132" s="385" t="s">
        <v>888</v>
      </c>
      <c r="G132" s="385"/>
      <c r="H132" s="385"/>
      <c r="I132" s="385" t="s">
        <v>888</v>
      </c>
      <c r="J132" s="385"/>
      <c r="K132" s="381"/>
    </row>
    <row r="133" spans="1:11" ht="21">
      <c r="A133" s="382" t="s">
        <v>940</v>
      </c>
      <c r="B133" s="383" t="s">
        <v>655</v>
      </c>
      <c r="C133" s="384" t="s">
        <v>891</v>
      </c>
      <c r="D133" s="384" t="s">
        <v>927</v>
      </c>
      <c r="E133" s="384"/>
      <c r="F133" s="385" t="s">
        <v>888</v>
      </c>
      <c r="G133" s="385"/>
      <c r="H133" s="385"/>
      <c r="I133" s="385" t="s">
        <v>888</v>
      </c>
      <c r="J133" s="385"/>
      <c r="K133" s="381"/>
    </row>
    <row r="134" spans="1:11" ht="21">
      <c r="A134" s="382" t="s">
        <v>940</v>
      </c>
      <c r="B134" s="383" t="s">
        <v>946</v>
      </c>
      <c r="C134" s="384" t="s">
        <v>895</v>
      </c>
      <c r="D134" s="384" t="s">
        <v>886</v>
      </c>
      <c r="E134" s="384"/>
      <c r="F134" s="385"/>
      <c r="G134" s="385"/>
      <c r="H134" s="385"/>
      <c r="I134" s="385"/>
      <c r="J134" s="385" t="s">
        <v>888</v>
      </c>
      <c r="K134" s="381"/>
    </row>
    <row r="135" spans="1:11" ht="21">
      <c r="A135" s="382" t="s">
        <v>940</v>
      </c>
      <c r="B135" s="383" t="s">
        <v>947</v>
      </c>
      <c r="C135" s="384" t="s">
        <v>891</v>
      </c>
      <c r="D135" s="384" t="s">
        <v>927</v>
      </c>
      <c r="E135" s="384"/>
      <c r="F135" s="385" t="s">
        <v>888</v>
      </c>
      <c r="G135" s="385" t="s">
        <v>888</v>
      </c>
      <c r="H135" s="385" t="s">
        <v>888</v>
      </c>
      <c r="I135" s="385"/>
      <c r="J135" s="385"/>
      <c r="K135" s="381"/>
    </row>
    <row r="136" spans="1:11" ht="21">
      <c r="A136" s="382" t="s">
        <v>940</v>
      </c>
      <c r="B136" s="383" t="s">
        <v>644</v>
      </c>
      <c r="C136" s="384" t="s">
        <v>891</v>
      </c>
      <c r="D136" s="384" t="s">
        <v>927</v>
      </c>
      <c r="E136" s="384"/>
      <c r="F136" s="385" t="s">
        <v>888</v>
      </c>
      <c r="G136" s="385" t="s">
        <v>888</v>
      </c>
      <c r="H136" s="385" t="s">
        <v>888</v>
      </c>
      <c r="I136" s="385"/>
      <c r="J136" s="385"/>
      <c r="K136" s="381"/>
    </row>
    <row r="137" spans="1:11" ht="21">
      <c r="A137" s="387" t="s">
        <v>940</v>
      </c>
      <c r="B137" s="387" t="s">
        <v>658</v>
      </c>
      <c r="C137" s="388" t="s">
        <v>886</v>
      </c>
      <c r="D137" s="388"/>
      <c r="E137" s="388"/>
      <c r="F137" s="389"/>
      <c r="G137" s="389"/>
      <c r="H137" s="389"/>
      <c r="I137" s="389"/>
      <c r="J137" s="389" t="s">
        <v>888</v>
      </c>
      <c r="K137" s="390"/>
    </row>
    <row r="138" spans="1:11" ht="21">
      <c r="A138" s="382" t="s">
        <v>940</v>
      </c>
      <c r="B138" s="383" t="s">
        <v>635</v>
      </c>
      <c r="C138" s="384" t="s">
        <v>886</v>
      </c>
      <c r="D138" s="384"/>
      <c r="E138" s="384"/>
      <c r="F138" s="385"/>
      <c r="G138" s="385"/>
      <c r="H138" s="385"/>
      <c r="I138" s="385"/>
      <c r="J138" s="385" t="s">
        <v>888</v>
      </c>
      <c r="K138" s="381"/>
    </row>
    <row r="139" spans="1:11" ht="21">
      <c r="A139" s="387" t="s">
        <v>940</v>
      </c>
      <c r="B139" s="387" t="s">
        <v>948</v>
      </c>
      <c r="C139" s="388" t="s">
        <v>891</v>
      </c>
      <c r="D139" s="388" t="s">
        <v>927</v>
      </c>
      <c r="E139" s="388"/>
      <c r="F139" s="389" t="s">
        <v>888</v>
      </c>
      <c r="G139" s="389" t="s">
        <v>888</v>
      </c>
      <c r="H139" s="389" t="s">
        <v>888</v>
      </c>
      <c r="I139" s="389"/>
      <c r="J139" s="389"/>
      <c r="K139" s="390"/>
    </row>
    <row r="140" spans="1:11" ht="21">
      <c r="A140" s="382" t="s">
        <v>940</v>
      </c>
      <c r="B140" s="383" t="s">
        <v>949</v>
      </c>
      <c r="C140" s="384" t="s">
        <v>891</v>
      </c>
      <c r="D140" s="384" t="s">
        <v>927</v>
      </c>
      <c r="E140" s="384"/>
      <c r="F140" s="385" t="s">
        <v>888</v>
      </c>
      <c r="G140" s="385" t="s">
        <v>888</v>
      </c>
      <c r="H140" s="385" t="s">
        <v>888</v>
      </c>
      <c r="I140" s="385"/>
      <c r="J140" s="385"/>
      <c r="K140" s="381"/>
    </row>
    <row r="141" spans="1:11" ht="21">
      <c r="A141" s="382" t="s">
        <v>940</v>
      </c>
      <c r="B141" s="383" t="s">
        <v>654</v>
      </c>
      <c r="C141" s="384" t="s">
        <v>891</v>
      </c>
      <c r="D141" s="384" t="s">
        <v>927</v>
      </c>
      <c r="E141" s="384"/>
      <c r="F141" s="385" t="s">
        <v>888</v>
      </c>
      <c r="G141" s="385" t="s">
        <v>888</v>
      </c>
      <c r="H141" s="385" t="s">
        <v>888</v>
      </c>
      <c r="I141" s="385"/>
      <c r="J141" s="385"/>
      <c r="K141" s="381"/>
    </row>
    <row r="142" spans="1:11" ht="21">
      <c r="A142" s="382" t="s">
        <v>940</v>
      </c>
      <c r="B142" s="383" t="s">
        <v>950</v>
      </c>
      <c r="C142" s="384" t="s">
        <v>891</v>
      </c>
      <c r="D142" s="384" t="s">
        <v>927</v>
      </c>
      <c r="E142" s="384"/>
      <c r="F142" s="385" t="s">
        <v>888</v>
      </c>
      <c r="G142" s="385" t="s">
        <v>888</v>
      </c>
      <c r="H142" s="385" t="s">
        <v>888</v>
      </c>
      <c r="I142" s="385"/>
      <c r="J142" s="385"/>
      <c r="K142" s="381"/>
    </row>
    <row r="143" spans="1:11" ht="21">
      <c r="A143" s="382" t="s">
        <v>940</v>
      </c>
      <c r="B143" s="383" t="s">
        <v>951</v>
      </c>
      <c r="C143" s="384" t="s">
        <v>891</v>
      </c>
      <c r="D143" s="384" t="s">
        <v>927</v>
      </c>
      <c r="E143" s="384"/>
      <c r="F143" s="385" t="s">
        <v>888</v>
      </c>
      <c r="G143" s="385" t="s">
        <v>888</v>
      </c>
      <c r="H143" s="385" t="s">
        <v>888</v>
      </c>
      <c r="I143" s="385"/>
      <c r="J143" s="385"/>
      <c r="K143" s="381"/>
    </row>
    <row r="144" spans="1:11" ht="28.8">
      <c r="A144" s="380" t="s">
        <v>952</v>
      </c>
      <c r="B144" s="391"/>
      <c r="C144" s="380"/>
      <c r="D144" s="380"/>
      <c r="E144" s="380"/>
      <c r="F144" s="392"/>
      <c r="G144" s="392"/>
      <c r="H144" s="392"/>
      <c r="I144" s="392"/>
      <c r="J144" s="392"/>
      <c r="K144" s="381"/>
    </row>
    <row r="145" spans="1:11" ht="28.8">
      <c r="A145" s="382" t="s">
        <v>952</v>
      </c>
      <c r="B145" s="394" t="s">
        <v>953</v>
      </c>
      <c r="C145" s="384" t="s">
        <v>886</v>
      </c>
      <c r="D145" s="384" t="s">
        <v>887</v>
      </c>
      <c r="E145" s="384"/>
      <c r="F145" s="385"/>
      <c r="G145" s="385"/>
      <c r="H145" s="385"/>
      <c r="I145" s="385"/>
      <c r="J145" s="385" t="s">
        <v>888</v>
      </c>
      <c r="K145" s="381"/>
    </row>
    <row r="146" spans="1:11" ht="28.8">
      <c r="A146" s="382" t="s">
        <v>952</v>
      </c>
      <c r="B146" s="394" t="s">
        <v>954</v>
      </c>
      <c r="C146" s="384" t="s">
        <v>891</v>
      </c>
      <c r="D146" s="384" t="s">
        <v>887</v>
      </c>
      <c r="E146" s="384"/>
      <c r="F146" s="385" t="s">
        <v>888</v>
      </c>
      <c r="G146" s="385" t="s">
        <v>888</v>
      </c>
      <c r="H146" s="385" t="s">
        <v>888</v>
      </c>
      <c r="I146" s="385"/>
      <c r="J146" s="385"/>
      <c r="K146" s="381"/>
    </row>
    <row r="147" spans="1:11" ht="28.8">
      <c r="A147" s="382" t="s">
        <v>952</v>
      </c>
      <c r="B147" s="394" t="s">
        <v>955</v>
      </c>
      <c r="C147" s="384" t="s">
        <v>891</v>
      </c>
      <c r="D147" s="384" t="s">
        <v>887</v>
      </c>
      <c r="E147" s="384" t="s">
        <v>927</v>
      </c>
      <c r="F147" s="385" t="s">
        <v>888</v>
      </c>
      <c r="G147" s="385" t="s">
        <v>888</v>
      </c>
      <c r="H147" s="385" t="s">
        <v>888</v>
      </c>
      <c r="I147" s="385"/>
      <c r="J147" s="385"/>
      <c r="K147" s="381"/>
    </row>
    <row r="148" spans="1:11" ht="28.8">
      <c r="A148" s="382" t="s">
        <v>952</v>
      </c>
      <c r="B148" s="394" t="s">
        <v>956</v>
      </c>
      <c r="C148" s="384" t="s">
        <v>891</v>
      </c>
      <c r="D148" s="384" t="s">
        <v>887</v>
      </c>
      <c r="E148" s="384" t="s">
        <v>927</v>
      </c>
      <c r="F148" s="385" t="s">
        <v>888</v>
      </c>
      <c r="G148" s="385" t="s">
        <v>888</v>
      </c>
      <c r="H148" s="385" t="s">
        <v>888</v>
      </c>
      <c r="I148" s="385"/>
      <c r="J148" s="385"/>
      <c r="K148" s="381"/>
    </row>
    <row r="149" spans="1:11" ht="28.8">
      <c r="A149" s="382" t="s">
        <v>952</v>
      </c>
      <c r="B149" s="394" t="s">
        <v>957</v>
      </c>
      <c r="C149" s="384" t="s">
        <v>886</v>
      </c>
      <c r="D149" s="384" t="s">
        <v>887</v>
      </c>
      <c r="E149" s="384"/>
      <c r="F149" s="385"/>
      <c r="G149" s="385"/>
      <c r="H149" s="385"/>
      <c r="I149" s="385"/>
      <c r="J149" s="385" t="s">
        <v>888</v>
      </c>
      <c r="K149" s="381"/>
    </row>
    <row r="150" spans="1:11" ht="21">
      <c r="A150" s="380" t="s">
        <v>958</v>
      </c>
      <c r="B150" s="391"/>
      <c r="C150" s="380"/>
      <c r="D150" s="380"/>
      <c r="E150" s="380"/>
      <c r="F150" s="392"/>
      <c r="G150" s="392"/>
      <c r="H150" s="392"/>
      <c r="I150" s="392"/>
      <c r="J150" s="392"/>
      <c r="K150" s="381"/>
    </row>
    <row r="151" spans="1:11" ht="21">
      <c r="A151" s="382" t="s">
        <v>958</v>
      </c>
      <c r="B151" s="383" t="s">
        <v>959</v>
      </c>
      <c r="C151" s="384" t="s">
        <v>891</v>
      </c>
      <c r="D151" s="384" t="s">
        <v>927</v>
      </c>
      <c r="E151" s="384"/>
      <c r="F151" s="385" t="s">
        <v>888</v>
      </c>
      <c r="G151" s="385" t="s">
        <v>888</v>
      </c>
      <c r="H151" s="385" t="s">
        <v>888</v>
      </c>
      <c r="I151" s="385"/>
      <c r="J151" s="385"/>
      <c r="K151" s="381"/>
    </row>
    <row r="152" spans="1:11" ht="21">
      <c r="A152" s="382" t="s">
        <v>958</v>
      </c>
      <c r="B152" s="383" t="s">
        <v>960</v>
      </c>
      <c r="C152" s="384" t="s">
        <v>891</v>
      </c>
      <c r="D152" s="384" t="s">
        <v>927</v>
      </c>
      <c r="E152" s="384"/>
      <c r="F152" s="385" t="s">
        <v>888</v>
      </c>
      <c r="G152" s="385" t="s">
        <v>888</v>
      </c>
      <c r="H152" s="385" t="s">
        <v>888</v>
      </c>
      <c r="I152" s="385"/>
      <c r="J152" s="385"/>
      <c r="K152" s="381"/>
    </row>
    <row r="153" spans="1:11" ht="21">
      <c r="A153" s="382" t="s">
        <v>958</v>
      </c>
      <c r="B153" s="383" t="s">
        <v>961</v>
      </c>
      <c r="C153" s="384" t="s">
        <v>891</v>
      </c>
      <c r="D153" s="384" t="s">
        <v>927</v>
      </c>
      <c r="E153" s="384"/>
      <c r="F153" s="385" t="s">
        <v>888</v>
      </c>
      <c r="G153" s="385" t="s">
        <v>888</v>
      </c>
      <c r="H153" s="385" t="s">
        <v>888</v>
      </c>
      <c r="I153" s="385" t="s">
        <v>888</v>
      </c>
      <c r="J153" s="385"/>
      <c r="K153" s="381"/>
    </row>
    <row r="154" spans="1:11" ht="21">
      <c r="A154" s="382" t="s">
        <v>958</v>
      </c>
      <c r="B154" s="383" t="s">
        <v>962</v>
      </c>
      <c r="C154" s="384" t="s">
        <v>891</v>
      </c>
      <c r="D154" s="384" t="s">
        <v>927</v>
      </c>
      <c r="E154" s="384"/>
      <c r="F154" s="385" t="s">
        <v>888</v>
      </c>
      <c r="G154" s="385" t="s">
        <v>888</v>
      </c>
      <c r="H154" s="385" t="s">
        <v>888</v>
      </c>
      <c r="I154" s="385" t="s">
        <v>888</v>
      </c>
      <c r="J154" s="385"/>
      <c r="K154" s="381"/>
    </row>
    <row r="155" spans="1:11" ht="21">
      <c r="A155" s="382" t="s">
        <v>958</v>
      </c>
      <c r="B155" s="383" t="s">
        <v>963</v>
      </c>
      <c r="C155" s="384" t="s">
        <v>895</v>
      </c>
      <c r="D155" s="384" t="s">
        <v>886</v>
      </c>
      <c r="E155" s="384"/>
      <c r="F155" s="385"/>
      <c r="G155" s="385"/>
      <c r="H155" s="385"/>
      <c r="I155" s="385"/>
      <c r="J155" s="385" t="s">
        <v>888</v>
      </c>
      <c r="K155" s="381"/>
    </row>
    <row r="156" spans="1:11" ht="21">
      <c r="A156" s="382" t="s">
        <v>958</v>
      </c>
      <c r="B156" s="383" t="s">
        <v>964</v>
      </c>
      <c r="C156" s="384" t="s">
        <v>886</v>
      </c>
      <c r="D156" s="384"/>
      <c r="E156" s="384"/>
      <c r="F156" s="385"/>
      <c r="G156" s="385"/>
      <c r="H156" s="385"/>
      <c r="I156" s="385"/>
      <c r="J156" s="385" t="s">
        <v>888</v>
      </c>
      <c r="K156" s="381"/>
    </row>
    <row r="157" spans="1:11" ht="21">
      <c r="A157" s="382" t="s">
        <v>958</v>
      </c>
      <c r="B157" s="383" t="s">
        <v>965</v>
      </c>
      <c r="C157" s="384" t="s">
        <v>886</v>
      </c>
      <c r="D157" s="384"/>
      <c r="E157" s="384"/>
      <c r="F157" s="385"/>
      <c r="G157" s="385"/>
      <c r="H157" s="385"/>
      <c r="I157" s="385"/>
      <c r="J157" s="385" t="s">
        <v>888</v>
      </c>
      <c r="K157" s="381"/>
    </row>
    <row r="158" spans="1:11" ht="21">
      <c r="A158" s="380" t="s">
        <v>966</v>
      </c>
      <c r="B158" s="380"/>
      <c r="C158" s="380"/>
      <c r="D158" s="380"/>
      <c r="E158" s="380"/>
      <c r="F158" s="392"/>
      <c r="G158" s="392"/>
      <c r="H158" s="392"/>
      <c r="I158" s="392"/>
      <c r="J158" s="392"/>
      <c r="K158" s="381"/>
    </row>
    <row r="159" spans="1:11" ht="43.2">
      <c r="A159" s="382" t="s">
        <v>966</v>
      </c>
      <c r="B159" s="383" t="s">
        <v>967</v>
      </c>
      <c r="C159" s="395" t="s">
        <v>910</v>
      </c>
      <c r="D159" s="395" t="s">
        <v>968</v>
      </c>
      <c r="E159" s="395" t="s">
        <v>969</v>
      </c>
      <c r="F159" s="385" t="s">
        <v>888</v>
      </c>
      <c r="G159" s="385"/>
      <c r="H159" s="385"/>
      <c r="I159" s="385" t="s">
        <v>888</v>
      </c>
      <c r="J159" s="385"/>
      <c r="K159" s="381"/>
    </row>
    <row r="160" spans="1:11" ht="21">
      <c r="A160" s="380" t="s">
        <v>970</v>
      </c>
      <c r="B160" s="391"/>
      <c r="C160" s="380"/>
      <c r="D160" s="380"/>
      <c r="E160" s="380"/>
      <c r="F160" s="392"/>
      <c r="G160" s="392"/>
      <c r="H160" s="392"/>
      <c r="I160" s="392"/>
      <c r="J160" s="392"/>
      <c r="K160" s="381"/>
    </row>
    <row r="161" spans="1:11" ht="32.25" customHeight="1">
      <c r="A161" s="382" t="s">
        <v>970</v>
      </c>
      <c r="B161" s="393" t="s">
        <v>971</v>
      </c>
      <c r="C161" s="396"/>
      <c r="D161" s="396"/>
      <c r="E161" s="396"/>
      <c r="F161" s="385" t="s">
        <v>888</v>
      </c>
      <c r="G161" s="385" t="s">
        <v>888</v>
      </c>
      <c r="H161" s="385" t="s">
        <v>888</v>
      </c>
      <c r="I161" s="385"/>
      <c r="J161" s="385"/>
      <c r="K161" s="381"/>
    </row>
    <row r="162" spans="1:11" ht="43.2">
      <c r="A162" s="380" t="s">
        <v>519</v>
      </c>
      <c r="B162" s="391"/>
      <c r="C162" s="380"/>
      <c r="D162" s="380"/>
      <c r="E162" s="380"/>
      <c r="F162" s="392"/>
      <c r="G162" s="392"/>
      <c r="H162" s="392"/>
      <c r="I162" s="392"/>
      <c r="J162" s="392"/>
      <c r="K162" s="381"/>
    </row>
    <row r="163" spans="1:11" ht="43.2">
      <c r="A163" s="382" t="s">
        <v>519</v>
      </c>
      <c r="B163" s="383" t="s">
        <v>972</v>
      </c>
      <c r="C163" s="395" t="s">
        <v>891</v>
      </c>
      <c r="D163" s="384" t="s">
        <v>887</v>
      </c>
      <c r="E163" s="395" t="s">
        <v>927</v>
      </c>
      <c r="F163" s="385" t="s">
        <v>888</v>
      </c>
      <c r="G163" s="385" t="s">
        <v>888</v>
      </c>
      <c r="H163" s="385"/>
      <c r="I163" s="385"/>
      <c r="J163" s="385"/>
      <c r="K163" s="381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380"/>
  <sheetViews>
    <sheetView zoomScaleNormal="100" workbookViewId="0">
      <pane xSplit="3" ySplit="6" topLeftCell="D22" activePane="bottomRight" state="frozen"/>
      <selection pane="topRight" activeCell="T1" sqref="T1"/>
      <selection pane="bottomLeft" activeCell="A25" sqref="A25"/>
      <selection pane="bottomRight" activeCell="A25" sqref="A25:XFD25"/>
    </sheetView>
  </sheetViews>
  <sheetFormatPr defaultColWidth="9.109375" defaultRowHeight="14.4"/>
  <cols>
    <col min="1" max="1" width="4.33203125" style="1" customWidth="1"/>
    <col min="2" max="2" width="16.109375" style="1" customWidth="1"/>
    <col min="3" max="3" width="34.6640625" style="2" customWidth="1"/>
    <col min="4" max="4" width="24.109375" style="1" customWidth="1"/>
    <col min="5" max="5" width="17.44140625" style="1" customWidth="1"/>
    <col min="6" max="6" width="11.109375" style="1" customWidth="1"/>
    <col min="7" max="7" width="12" style="1" customWidth="1"/>
    <col min="8" max="8" width="12.6640625" style="1" customWidth="1"/>
    <col min="9" max="9" width="14" style="1" customWidth="1"/>
    <col min="10" max="11" width="14.109375" style="1" customWidth="1"/>
    <col min="12" max="17" width="10.44140625" style="1" customWidth="1"/>
    <col min="18" max="22" width="9.109375" style="7"/>
    <col min="23" max="28" width="14.88671875" style="7" customWidth="1"/>
    <col min="29" max="1024" width="9.109375" style="7"/>
  </cols>
  <sheetData>
    <row r="1" spans="1:28" ht="15.6">
      <c r="A1" s="12" t="s">
        <v>92</v>
      </c>
    </row>
    <row r="4" spans="1:28" ht="29.25" customHeight="1">
      <c r="A4" s="416" t="s">
        <v>6</v>
      </c>
      <c r="B4" s="417" t="s">
        <v>7</v>
      </c>
      <c r="C4" s="417" t="s">
        <v>8</v>
      </c>
      <c r="D4" s="417" t="s">
        <v>93</v>
      </c>
      <c r="E4" s="417" t="s">
        <v>94</v>
      </c>
      <c r="F4" s="417" t="s">
        <v>95</v>
      </c>
      <c r="G4" s="417" t="s">
        <v>96</v>
      </c>
      <c r="H4" s="417" t="s">
        <v>97</v>
      </c>
      <c r="I4" s="417" t="s">
        <v>98</v>
      </c>
      <c r="J4" s="417"/>
      <c r="K4" s="417" t="s">
        <v>99</v>
      </c>
      <c r="L4" s="418" t="s">
        <v>100</v>
      </c>
      <c r="M4" s="418"/>
      <c r="N4" s="418"/>
      <c r="O4" s="418"/>
      <c r="P4" s="418"/>
      <c r="Q4" s="418"/>
      <c r="R4" s="412" t="s">
        <v>101</v>
      </c>
      <c r="S4" s="412"/>
      <c r="T4" s="412"/>
      <c r="U4" s="412"/>
      <c r="V4" s="412"/>
      <c r="W4" s="419" t="s">
        <v>102</v>
      </c>
      <c r="X4" s="419"/>
      <c r="Y4" s="420" t="s">
        <v>103</v>
      </c>
      <c r="Z4" s="420"/>
      <c r="AA4" s="420"/>
      <c r="AB4" s="420"/>
    </row>
    <row r="5" spans="1:28" ht="87" customHeight="1">
      <c r="A5" s="416"/>
      <c r="B5" s="417"/>
      <c r="C5" s="417"/>
      <c r="D5" s="417"/>
      <c r="E5" s="417"/>
      <c r="F5" s="417"/>
      <c r="G5" s="417"/>
      <c r="H5" s="417"/>
      <c r="I5" s="16" t="s">
        <v>37</v>
      </c>
      <c r="J5" s="114" t="s">
        <v>104</v>
      </c>
      <c r="K5" s="417"/>
      <c r="L5" s="16" t="s">
        <v>105</v>
      </c>
      <c r="M5" s="16" t="s">
        <v>106</v>
      </c>
      <c r="N5" s="16" t="s">
        <v>105</v>
      </c>
      <c r="O5" s="16" t="s">
        <v>106</v>
      </c>
      <c r="P5" s="16" t="s">
        <v>105</v>
      </c>
      <c r="Q5" s="17" t="s">
        <v>106</v>
      </c>
      <c r="R5" s="115" t="s">
        <v>107</v>
      </c>
      <c r="S5" s="16" t="s">
        <v>108</v>
      </c>
      <c r="T5" s="16" t="s">
        <v>109</v>
      </c>
      <c r="U5" s="16" t="s">
        <v>110</v>
      </c>
      <c r="V5" s="17" t="s">
        <v>111</v>
      </c>
      <c r="W5" s="116" t="s">
        <v>112</v>
      </c>
      <c r="X5" s="117" t="s">
        <v>113</v>
      </c>
      <c r="Y5" s="117" t="s">
        <v>114</v>
      </c>
      <c r="Z5" s="117" t="s">
        <v>115</v>
      </c>
      <c r="AA5" s="117" t="s">
        <v>116</v>
      </c>
      <c r="AB5" s="118" t="s">
        <v>117</v>
      </c>
    </row>
    <row r="6" spans="1:28" s="42" customFormat="1" ht="10.199999999999999">
      <c r="A6" s="119">
        <v>1</v>
      </c>
      <c r="B6" s="120">
        <v>2</v>
      </c>
      <c r="C6" s="121">
        <v>3</v>
      </c>
      <c r="D6" s="122">
        <v>4</v>
      </c>
      <c r="E6" s="122">
        <v>5</v>
      </c>
      <c r="F6" s="122">
        <v>6</v>
      </c>
      <c r="G6" s="122">
        <v>7</v>
      </c>
      <c r="H6" s="122">
        <v>8</v>
      </c>
      <c r="I6" s="122">
        <v>9</v>
      </c>
      <c r="J6" s="123">
        <v>10</v>
      </c>
      <c r="K6" s="122">
        <v>11</v>
      </c>
      <c r="L6" s="122">
        <v>12</v>
      </c>
      <c r="M6" s="122">
        <v>13</v>
      </c>
      <c r="N6" s="122">
        <v>14</v>
      </c>
      <c r="O6" s="122">
        <v>15</v>
      </c>
      <c r="P6" s="122">
        <v>16</v>
      </c>
      <c r="Q6" s="124">
        <v>17</v>
      </c>
      <c r="R6" s="125">
        <v>18</v>
      </c>
      <c r="S6" s="123">
        <v>19</v>
      </c>
      <c r="T6" s="122">
        <v>20</v>
      </c>
      <c r="U6" s="123">
        <v>21</v>
      </c>
      <c r="V6" s="126">
        <v>22</v>
      </c>
      <c r="W6" s="127">
        <v>23</v>
      </c>
      <c r="X6" s="126">
        <v>24</v>
      </c>
      <c r="Y6" s="123">
        <v>25</v>
      </c>
      <c r="Z6" s="126">
        <v>26</v>
      </c>
      <c r="AA6" s="123">
        <v>27</v>
      </c>
      <c r="AB6" s="128">
        <v>28</v>
      </c>
    </row>
    <row r="7" spans="1:28" ht="39" customHeight="1">
      <c r="A7" s="60">
        <v>1</v>
      </c>
      <c r="B7" s="129" t="str">
        <f>'Перечень сроки источники'!B11</f>
        <v>Образование</v>
      </c>
      <c r="C7" s="129" t="str">
        <f>'Перечень сроки источники'!C11</f>
        <v>«Капитальный ремонт пришкольной  территории МКОУ "Горшеченская СОШ им. Н.И. Жиронкина" (спортивная площадка), расположенной по адресу: Курская область, Горшеченский район, п. Горшечное, пер. Школьный, д.1».</v>
      </c>
      <c r="D7" s="61" t="s">
        <v>118</v>
      </c>
      <c r="E7" s="61" t="s">
        <v>984</v>
      </c>
      <c r="F7" s="61" t="s">
        <v>119</v>
      </c>
      <c r="G7" s="130">
        <f>'Перечень сроки источники'!O11</f>
        <v>2026</v>
      </c>
      <c r="H7" s="130">
        <f>'Перечень сроки источники'!P11</f>
        <v>2026</v>
      </c>
      <c r="I7" s="131">
        <v>15582.781000000001</v>
      </c>
      <c r="J7" s="131"/>
      <c r="K7" s="131">
        <v>19476.84</v>
      </c>
      <c r="L7" s="61"/>
      <c r="M7" s="132"/>
      <c r="N7" s="61"/>
      <c r="O7" s="132"/>
      <c r="P7" s="61"/>
      <c r="Q7" s="132"/>
      <c r="R7" s="133"/>
      <c r="S7" s="61"/>
      <c r="T7" s="61"/>
      <c r="U7" s="61"/>
      <c r="V7" s="63"/>
      <c r="W7" s="133"/>
      <c r="X7" s="63"/>
      <c r="Y7" s="61"/>
      <c r="Z7" s="63"/>
      <c r="AA7" s="61"/>
      <c r="AB7" s="134"/>
    </row>
    <row r="8" spans="1:28" ht="39" customHeight="1">
      <c r="A8" s="60">
        <v>2</v>
      </c>
      <c r="B8" s="129" t="str">
        <f>'Перечень сроки источники'!B12</f>
        <v>Ветеринария</v>
      </c>
      <c r="C8" s="129" t="str">
        <f>'Перечень сроки источники'!C12</f>
        <v xml:space="preserve">Приобретение транспортных средств (не бывших в употреблении или эксплуатации) для обеспечения функционирования существующих или создаваемых в рамках проекта объектов: мобильных ветеринарных пунктов на колесных транспортных средствах с оснащением для оказания ветеринарной помощи и проведения профилактических мероприятий; </v>
      </c>
      <c r="D8" s="61" t="s">
        <v>120</v>
      </c>
      <c r="E8" s="61" t="s">
        <v>120</v>
      </c>
      <c r="F8" s="61" t="s">
        <v>121</v>
      </c>
      <c r="G8" s="130">
        <f>'Перечень сроки источники'!O12</f>
        <v>2026</v>
      </c>
      <c r="H8" s="130">
        <f>'Перечень сроки источники'!P12</f>
        <v>2026</v>
      </c>
      <c r="I8" s="131">
        <v>4304</v>
      </c>
      <c r="J8" s="131"/>
      <c r="K8" s="131">
        <v>4304</v>
      </c>
      <c r="L8" s="61" t="s">
        <v>122</v>
      </c>
      <c r="M8" s="132">
        <v>2</v>
      </c>
      <c r="N8" s="61"/>
      <c r="O8" s="132"/>
      <c r="P8" s="61"/>
      <c r="Q8" s="132"/>
      <c r="R8" s="133"/>
      <c r="S8" s="61"/>
      <c r="T8" s="61"/>
      <c r="U8" s="61"/>
      <c r="V8" s="63"/>
      <c r="W8" s="133"/>
      <c r="X8" s="63"/>
      <c r="Y8" s="61"/>
      <c r="Z8" s="63"/>
      <c r="AA8" s="61"/>
      <c r="AB8" s="134"/>
    </row>
    <row r="9" spans="1:28" ht="39" customHeight="1">
      <c r="A9" s="94">
        <v>3</v>
      </c>
      <c r="B9" s="135" t="str">
        <f>'Перечень сроки источники'!B13</f>
        <v>Дорожная инфраструктура</v>
      </c>
      <c r="C9" s="129" t="str">
        <f>'Перечень сроки источники'!C13</f>
        <v xml:space="preserve">Строительство объекта "Коммуникационные сети к комплексной застройке улиц Звездная,Южная,Майская, пос.Горшечное Курской области. Автомобильная дорога" </v>
      </c>
      <c r="D9" s="61" t="s">
        <v>118</v>
      </c>
      <c r="E9" s="96" t="str">
        <f>E33</f>
        <v>Устройство корыта, устройство основания, выравнивающий слой из а/б, устройство а/б покрытия, укрепление обочин</v>
      </c>
      <c r="F9" s="61" t="s">
        <v>119</v>
      </c>
      <c r="G9" s="136">
        <f>'Перечень сроки источники'!O13</f>
        <v>2026</v>
      </c>
      <c r="H9" s="136">
        <f>'Перечень сроки источники'!P13</f>
        <v>2026</v>
      </c>
      <c r="I9" s="131">
        <v>10073.99</v>
      </c>
      <c r="J9" s="131"/>
      <c r="K9" s="131">
        <v>14374.1</v>
      </c>
      <c r="L9" s="61" t="s">
        <v>123</v>
      </c>
      <c r="M9" s="132"/>
      <c r="N9" s="61"/>
      <c r="O9" s="132"/>
      <c r="P9" s="96"/>
      <c r="Q9" s="132"/>
      <c r="R9" s="133"/>
      <c r="S9" s="61"/>
      <c r="T9" s="61"/>
      <c r="U9" s="61"/>
      <c r="V9" s="63"/>
      <c r="W9" s="133"/>
      <c r="X9" s="63"/>
      <c r="Y9" s="61"/>
      <c r="Z9" s="63"/>
      <c r="AA9" s="61"/>
      <c r="AB9" s="134"/>
    </row>
    <row r="10" spans="1:28" ht="39" customHeight="1">
      <c r="A10" s="94">
        <v>4</v>
      </c>
      <c r="B10" s="135" t="str">
        <f>'Перечень сроки источники'!B14</f>
        <v>Дорожная инфраструктура</v>
      </c>
      <c r="C10" s="129" t="str">
        <f>'Перечень сроки источники'!C14</f>
        <v xml:space="preserve">Ремонт автомобильной дороги общего пользования местного значения расположенной по адресу: Курская область, р-н Горшеченский, п Горшечное, пер Школьный (участок м-н Родной – Администрации р-на, от Администрации р-на – до храма)" </v>
      </c>
      <c r="D10" s="61" t="s">
        <v>124</v>
      </c>
      <c r="E10" s="61" t="s">
        <v>973</v>
      </c>
      <c r="F10" s="61" t="s">
        <v>119</v>
      </c>
      <c r="G10" s="136">
        <f>'Перечень сроки источники'!O14</f>
        <v>2026</v>
      </c>
      <c r="H10" s="136">
        <f>'Перечень сроки источники'!P14</f>
        <v>2026</v>
      </c>
      <c r="I10" s="131">
        <v>5858.54</v>
      </c>
      <c r="J10" s="131"/>
      <c r="K10" s="131">
        <v>6334.8</v>
      </c>
      <c r="L10" s="61" t="s">
        <v>125</v>
      </c>
      <c r="M10" s="132"/>
      <c r="N10" s="61"/>
      <c r="O10" s="132"/>
      <c r="P10" s="96"/>
      <c r="Q10" s="132"/>
      <c r="R10" s="133"/>
      <c r="S10" s="61"/>
      <c r="T10" s="61"/>
      <c r="U10" s="61"/>
      <c r="V10" s="63"/>
      <c r="W10" s="133"/>
      <c r="X10" s="63"/>
      <c r="Y10" s="61"/>
      <c r="Z10" s="63"/>
      <c r="AA10" s="61"/>
      <c r="AB10" s="134"/>
    </row>
    <row r="11" spans="1:28" ht="39" customHeight="1">
      <c r="A11" s="94">
        <v>5</v>
      </c>
      <c r="B11" s="135" t="str">
        <f>'Перечень сроки источники'!B15</f>
        <v>Дорожная инфраструктура</v>
      </c>
      <c r="C11" s="129" t="str">
        <f>'Перечень сроки источники'!C15</f>
        <v>Ремонт автомобильной дороги общего пользования местного значения расположенной по адресу: Курская область, р-н Горшеченский, п.Горшечное, ул Мира  - (от суда до пер. Ворошилова)</v>
      </c>
      <c r="D11" s="61" t="s">
        <v>124</v>
      </c>
      <c r="E11" s="61" t="s">
        <v>973</v>
      </c>
      <c r="F11" s="61" t="s">
        <v>119</v>
      </c>
      <c r="G11" s="136">
        <f>'Перечень сроки источники'!O15</f>
        <v>2026</v>
      </c>
      <c r="H11" s="136">
        <f>'Перечень сроки источники'!P15</f>
        <v>2026</v>
      </c>
      <c r="I11" s="131">
        <v>6152.9</v>
      </c>
      <c r="J11" s="131"/>
      <c r="K11" s="131">
        <v>6654.2</v>
      </c>
      <c r="L11" s="61" t="s">
        <v>125</v>
      </c>
      <c r="M11" s="132"/>
      <c r="N11" s="61"/>
      <c r="O11" s="132"/>
      <c r="P11" s="96"/>
      <c r="Q11" s="132"/>
      <c r="R11" s="133"/>
      <c r="S11" s="61"/>
      <c r="T11" s="61"/>
      <c r="U11" s="61"/>
      <c r="V11" s="63"/>
      <c r="W11" s="133"/>
      <c r="X11" s="63"/>
      <c r="Y11" s="61"/>
      <c r="Z11" s="63"/>
      <c r="AA11" s="61"/>
      <c r="AB11" s="134"/>
    </row>
    <row r="12" spans="1:28" ht="39" customHeight="1">
      <c r="A12" s="94">
        <v>6</v>
      </c>
      <c r="B12" s="135" t="str">
        <f>'Перечень сроки источники'!B16</f>
        <v>Дорожная инфраструктура</v>
      </c>
      <c r="C12" s="129" t="str">
        <f>'Перечень сроки источники'!C16</f>
        <v>Ремонт автомобильной дороги общего пользования местного значения расположенной по адресу: Курская область, Горшеченский район, пос.Горшечное, улица Ворошилова (от ул. Железнодорожная до ул. Мира)</v>
      </c>
      <c r="D12" s="61" t="s">
        <v>124</v>
      </c>
      <c r="E12" s="61" t="s">
        <v>973</v>
      </c>
      <c r="F12" s="61" t="s">
        <v>119</v>
      </c>
      <c r="G12" s="136">
        <f>'Перечень сроки источники'!O16</f>
        <v>2026</v>
      </c>
      <c r="H12" s="136">
        <f>'Перечень сроки источники'!P16</f>
        <v>2026</v>
      </c>
      <c r="I12" s="131">
        <v>5656.8</v>
      </c>
      <c r="J12" s="131"/>
      <c r="K12" s="131">
        <v>6116.7</v>
      </c>
      <c r="L12" s="61" t="s">
        <v>125</v>
      </c>
      <c r="M12" s="132"/>
      <c r="N12" s="61"/>
      <c r="O12" s="132"/>
      <c r="P12" s="96"/>
      <c r="Q12" s="132"/>
      <c r="R12" s="133"/>
      <c r="S12" s="61"/>
      <c r="T12" s="61"/>
      <c r="U12" s="61"/>
      <c r="V12" s="63"/>
      <c r="W12" s="133"/>
      <c r="X12" s="63"/>
      <c r="Y12" s="61"/>
      <c r="Z12" s="63"/>
      <c r="AA12" s="61"/>
      <c r="AB12" s="134"/>
    </row>
    <row r="13" spans="1:28" ht="39" customHeight="1">
      <c r="A13" s="94">
        <v>7</v>
      </c>
      <c r="B13" s="135" t="str">
        <f>'Перечень сроки источники'!B17</f>
        <v>Дорожная инфраструктура</v>
      </c>
      <c r="C13" s="129" t="str">
        <f>'Перечень сроки источники'!C17</f>
        <v xml:space="preserve">Ремонт автомобильной дороги общего пользования местного значения расположенной по адресу: Курская область, Горшеченский район, п. Горшечное, ул.Туснолобовой  - (от а/д регионального значения до ЦРБ (детское отделение)" </v>
      </c>
      <c r="D13" s="61" t="s">
        <v>124</v>
      </c>
      <c r="E13" s="61" t="s">
        <v>973</v>
      </c>
      <c r="F13" s="61" t="s">
        <v>119</v>
      </c>
      <c r="G13" s="136">
        <f>'Перечень сроки источники'!O17</f>
        <v>2026</v>
      </c>
      <c r="H13" s="136">
        <f>'Перечень сроки источники'!P17</f>
        <v>2026</v>
      </c>
      <c r="I13" s="131">
        <v>1131.77</v>
      </c>
      <c r="J13" s="131"/>
      <c r="K13" s="131">
        <v>1223.8</v>
      </c>
      <c r="L13" s="61" t="s">
        <v>125</v>
      </c>
      <c r="M13" s="132"/>
      <c r="N13" s="61"/>
      <c r="O13" s="132"/>
      <c r="P13" s="96"/>
      <c r="Q13" s="132"/>
      <c r="R13" s="133"/>
      <c r="S13" s="61"/>
      <c r="T13" s="61"/>
      <c r="U13" s="61"/>
      <c r="V13" s="63"/>
      <c r="W13" s="133"/>
      <c r="X13" s="63"/>
      <c r="Y13" s="61"/>
      <c r="Z13" s="63"/>
      <c r="AA13" s="61"/>
      <c r="AB13" s="134"/>
    </row>
    <row r="14" spans="1:28" ht="39" customHeight="1">
      <c r="A14" s="94">
        <v>8</v>
      </c>
      <c r="B14" s="135" t="str">
        <f>'Перечень сроки источники'!B18</f>
        <v>Дорожная инфраструктура</v>
      </c>
      <c r="C14" s="129" t="str">
        <f>'Перечень сроки источники'!C18</f>
        <v xml:space="preserve">Ремонт автомобильной дороги общего пользования местного значения расположенной по адресу: Курская область, р-н Горшеченский, п Горшечное, ул Калинина  -- (ремонт от ул. Октябрьская до пер. Первомайский)" </v>
      </c>
      <c r="D14" s="61" t="s">
        <v>124</v>
      </c>
      <c r="E14" s="61" t="s">
        <v>973</v>
      </c>
      <c r="F14" s="61" t="s">
        <v>119</v>
      </c>
      <c r="G14" s="136">
        <f>'Перечень сроки источники'!O18</f>
        <v>2026</v>
      </c>
      <c r="H14" s="136">
        <f>'Перечень сроки источники'!P18</f>
        <v>2026</v>
      </c>
      <c r="I14" s="131">
        <v>7469.71</v>
      </c>
      <c r="J14" s="131"/>
      <c r="K14" s="131">
        <v>8077</v>
      </c>
      <c r="L14" s="61" t="s">
        <v>125</v>
      </c>
      <c r="M14" s="132"/>
      <c r="N14" s="61"/>
      <c r="O14" s="132"/>
      <c r="P14" s="96"/>
      <c r="Q14" s="132"/>
      <c r="R14" s="133"/>
      <c r="S14" s="61"/>
      <c r="T14" s="61"/>
      <c r="U14" s="61"/>
      <c r="V14" s="63"/>
      <c r="W14" s="133"/>
      <c r="X14" s="63"/>
      <c r="Y14" s="61"/>
      <c r="Z14" s="63"/>
      <c r="AA14" s="61"/>
      <c r="AB14" s="134"/>
    </row>
    <row r="15" spans="1:28" ht="39" customHeight="1">
      <c r="A15" s="94">
        <v>9</v>
      </c>
      <c r="B15" s="135" t="str">
        <f>'Перечень сроки источники'!B19</f>
        <v>Дорожная инфраструктура</v>
      </c>
      <c r="C15" s="129" t="str">
        <f>'Перечень сроки источники'!C19</f>
        <v xml:space="preserve">Ремонт автомобильной дороги общего пользования местного значения расположенной по адресу: Курская область, Горшеченский район, поселок Горшечное, улица Железнодорожная  - (от а/д регионального значения до ул. Ворошилова)" </v>
      </c>
      <c r="D15" s="61" t="s">
        <v>124</v>
      </c>
      <c r="E15" s="61" t="s">
        <v>973</v>
      </c>
      <c r="F15" s="61" t="s">
        <v>119</v>
      </c>
      <c r="G15" s="136">
        <f>'Перечень сроки источники'!O19</f>
        <v>2026</v>
      </c>
      <c r="H15" s="136">
        <f>'Перечень сроки источники'!P19</f>
        <v>2026</v>
      </c>
      <c r="I15" s="131">
        <v>2451.29</v>
      </c>
      <c r="J15" s="131"/>
      <c r="K15" s="131">
        <v>2650.6</v>
      </c>
      <c r="L15" s="61" t="s">
        <v>125</v>
      </c>
      <c r="M15" s="132"/>
      <c r="N15" s="61"/>
      <c r="O15" s="132"/>
      <c r="P15" s="96"/>
      <c r="Q15" s="132"/>
      <c r="R15" s="133"/>
      <c r="S15" s="61"/>
      <c r="T15" s="61"/>
      <c r="U15" s="61"/>
      <c r="V15" s="63"/>
      <c r="W15" s="133"/>
      <c r="X15" s="63"/>
      <c r="Y15" s="61"/>
      <c r="Z15" s="63"/>
      <c r="AA15" s="61"/>
      <c r="AB15" s="134"/>
    </row>
    <row r="16" spans="1:28" ht="39" customHeight="1">
      <c r="A16" s="94">
        <v>10</v>
      </c>
      <c r="B16" s="135" t="str">
        <f>'Перечень сроки источники'!B20</f>
        <v>Дорожная инфраструктура</v>
      </c>
      <c r="C16" s="129" t="str">
        <f>'Перечень сроки источники'!C20</f>
        <v xml:space="preserve">Ремонт автомобильной дороги общего пользования местного значения расположенной по адресу: Курская область, Горшеченский район, пос. Горшечное, улица Центральная  - (от арки до ГСШ № 2)" </v>
      </c>
      <c r="D16" s="61" t="s">
        <v>124</v>
      </c>
      <c r="E16" s="61" t="s">
        <v>973</v>
      </c>
      <c r="F16" s="61" t="s">
        <v>119</v>
      </c>
      <c r="G16" s="136">
        <f>'Перечень сроки источники'!O20</f>
        <v>2026</v>
      </c>
      <c r="H16" s="136">
        <f>'Перечень сроки источники'!P20</f>
        <v>2026</v>
      </c>
      <c r="I16" s="131">
        <v>7696.07</v>
      </c>
      <c r="J16" s="131"/>
      <c r="K16" s="131">
        <v>8321.7999999999993</v>
      </c>
      <c r="L16" s="61" t="s">
        <v>125</v>
      </c>
      <c r="M16" s="132"/>
      <c r="N16" s="61"/>
      <c r="O16" s="132"/>
      <c r="P16" s="96"/>
      <c r="Q16" s="132"/>
      <c r="R16" s="133"/>
      <c r="S16" s="61"/>
      <c r="T16" s="61"/>
      <c r="U16" s="61"/>
      <c r="V16" s="63"/>
      <c r="W16" s="133"/>
      <c r="X16" s="63"/>
      <c r="Y16" s="61"/>
      <c r="Z16" s="63"/>
      <c r="AA16" s="61"/>
      <c r="AB16" s="134"/>
    </row>
    <row r="17" spans="1:28" ht="39" customHeight="1">
      <c r="A17" s="94">
        <v>11</v>
      </c>
      <c r="B17" s="135" t="str">
        <f>'Перечень сроки источники'!B21</f>
        <v>Дорожная инфраструктура</v>
      </c>
      <c r="C17" s="129" t="str">
        <f>'Перечень сроки источники'!C21</f>
        <v xml:space="preserve">Ремонт автомобильной дороги общего пользования местного значения расположенной по адресу: Курская область, Горшеченский район, Куньевский сельсовет, село Бараново, проезд от улицы Полевая до улицы Лихачева " </v>
      </c>
      <c r="D17" s="61" t="s">
        <v>124</v>
      </c>
      <c r="E17" s="61" t="s">
        <v>973</v>
      </c>
      <c r="F17" s="61" t="s">
        <v>119</v>
      </c>
      <c r="G17" s="136">
        <f>'Перечень сроки источники'!O21</f>
        <v>2026</v>
      </c>
      <c r="H17" s="136">
        <f>'Перечень сроки источники'!P21</f>
        <v>2026</v>
      </c>
      <c r="I17" s="131">
        <v>8488.32</v>
      </c>
      <c r="J17" s="131"/>
      <c r="K17" s="131">
        <v>9178.4</v>
      </c>
      <c r="L17" s="61" t="s">
        <v>125</v>
      </c>
      <c r="M17" s="132"/>
      <c r="N17" s="61"/>
      <c r="O17" s="132"/>
      <c r="P17" s="96"/>
      <c r="Q17" s="132"/>
      <c r="R17" s="133"/>
      <c r="S17" s="61"/>
      <c r="T17" s="61"/>
      <c r="U17" s="61"/>
      <c r="V17" s="63"/>
      <c r="W17" s="133"/>
      <c r="X17" s="63"/>
      <c r="Y17" s="61"/>
      <c r="Z17" s="63"/>
      <c r="AA17" s="61"/>
      <c r="AB17" s="134"/>
    </row>
    <row r="18" spans="1:28" ht="39" customHeight="1">
      <c r="A18" s="94">
        <v>12</v>
      </c>
      <c r="B18" s="135" t="e">
        <f>'Перечень сроки источники'!#REF!</f>
        <v>#REF!</v>
      </c>
      <c r="C18" s="129" t="e">
        <f>'Перечень сроки источники'!#REF!</f>
        <v>#REF!</v>
      </c>
      <c r="D18" s="61" t="s">
        <v>126</v>
      </c>
      <c r="E18" s="96" t="s">
        <v>986</v>
      </c>
      <c r="F18" s="61" t="s">
        <v>119</v>
      </c>
      <c r="G18" s="136" t="e">
        <f>'Перечень сроки источники'!#REF!</f>
        <v>#REF!</v>
      </c>
      <c r="H18" s="136" t="e">
        <f>'Перечень сроки источники'!#REF!</f>
        <v>#REF!</v>
      </c>
      <c r="I18" s="131">
        <v>161000</v>
      </c>
      <c r="J18" s="131"/>
      <c r="K18" s="131">
        <v>60000</v>
      </c>
      <c r="L18" s="61" t="s">
        <v>125</v>
      </c>
      <c r="M18" s="132"/>
      <c r="N18" s="96"/>
      <c r="O18" s="132"/>
      <c r="P18" s="96"/>
      <c r="Q18" s="132"/>
      <c r="R18" s="133"/>
      <c r="S18" s="61"/>
      <c r="T18" s="61"/>
      <c r="U18" s="61"/>
      <c r="V18" s="63"/>
      <c r="W18" s="133"/>
      <c r="X18" s="63"/>
      <c r="Y18" s="61"/>
      <c r="Z18" s="63"/>
      <c r="AA18" s="61"/>
      <c r="AB18" s="134"/>
    </row>
    <row r="19" spans="1:28" ht="39" customHeight="1">
      <c r="A19" s="94">
        <v>13</v>
      </c>
      <c r="B19" s="135" t="str">
        <f>'Перечень сроки источники'!B22</f>
        <v>Здравоохранение</v>
      </c>
      <c r="C19" s="129" t="str">
        <f>'Перечень сроки источники'!C22</f>
        <v xml:space="preserve">Капитальный ремонт поликлиники ОБУЗ "Горшеченская ЦРБ", расположенной по адресу: Курская обл. п. Горшечное пер Больничный 3   </v>
      </c>
      <c r="D19" s="61" t="s">
        <v>126</v>
      </c>
      <c r="E19" s="96" t="s">
        <v>974</v>
      </c>
      <c r="F19" s="61" t="s">
        <v>119</v>
      </c>
      <c r="G19" s="136">
        <f>'Перечень сроки источники'!O22</f>
        <v>2026</v>
      </c>
      <c r="H19" s="136">
        <f>'Перечень сроки источники'!P22</f>
        <v>2026</v>
      </c>
      <c r="I19" s="131"/>
      <c r="J19" s="131"/>
      <c r="K19" s="131">
        <v>162881.60800000001</v>
      </c>
      <c r="L19" s="61" t="s">
        <v>127</v>
      </c>
      <c r="M19" s="132"/>
      <c r="N19" s="96"/>
      <c r="O19" s="132"/>
      <c r="P19" s="96"/>
      <c r="Q19" s="132"/>
      <c r="R19" s="133"/>
      <c r="S19" s="61"/>
      <c r="T19" s="61"/>
      <c r="U19" s="61"/>
      <c r="V19" s="63"/>
      <c r="W19" s="133"/>
      <c r="X19" s="63"/>
      <c r="Y19" s="61"/>
      <c r="Z19" s="63"/>
      <c r="AA19" s="61"/>
      <c r="AB19" s="134"/>
    </row>
    <row r="20" spans="1:28" ht="39" customHeight="1">
      <c r="A20" s="94">
        <v>14</v>
      </c>
      <c r="B20" s="135" t="str">
        <f>'Перечень сроки источники'!B23</f>
        <v>Прочее</v>
      </c>
      <c r="C20" s="129" t="str">
        <f>'Перечень сроки источники'!C23</f>
        <v xml:space="preserve">Выполнение работ по организации строительства объекта: «Пожарная часть на четыре машиновыезда в п. Горшечное Горшеченского района Курской области» </v>
      </c>
      <c r="D20" s="61" t="s">
        <v>118</v>
      </c>
      <c r="E20" s="96" t="s">
        <v>975</v>
      </c>
      <c r="F20" s="61" t="s">
        <v>119</v>
      </c>
      <c r="G20" s="136">
        <f>'Перечень сроки источники'!O23</f>
        <v>2027</v>
      </c>
      <c r="H20" s="136">
        <f>'Перечень сроки источники'!P23</f>
        <v>2028</v>
      </c>
      <c r="I20" s="131"/>
      <c r="J20" s="131"/>
      <c r="K20" s="131">
        <v>59740</v>
      </c>
      <c r="L20" s="96" t="s">
        <v>128</v>
      </c>
      <c r="M20" s="132">
        <v>4</v>
      </c>
      <c r="N20" s="96"/>
      <c r="O20" s="132"/>
      <c r="P20" s="96"/>
      <c r="Q20" s="132"/>
      <c r="R20" s="133"/>
      <c r="S20" s="61"/>
      <c r="T20" s="61"/>
      <c r="U20" s="61"/>
      <c r="V20" s="63"/>
      <c r="W20" s="133"/>
      <c r="X20" s="63"/>
      <c r="Y20" s="61"/>
      <c r="Z20" s="63"/>
      <c r="AA20" s="61"/>
      <c r="AB20" s="134"/>
    </row>
    <row r="21" spans="1:28" ht="39" customHeight="1">
      <c r="A21" s="94">
        <v>15</v>
      </c>
      <c r="B21" s="135" t="e">
        <f>'Перечень сроки источники'!#REF!</f>
        <v>#REF!</v>
      </c>
      <c r="C21" s="129" t="e">
        <f>'Перечень сроки источники'!#REF!</f>
        <v>#REF!</v>
      </c>
      <c r="D21" s="61" t="s">
        <v>129</v>
      </c>
      <c r="E21" s="96" t="s">
        <v>976</v>
      </c>
      <c r="F21" s="61" t="s">
        <v>119</v>
      </c>
      <c r="G21" s="136" t="e">
        <f>'Перечень сроки источники'!#REF!</f>
        <v>#REF!</v>
      </c>
      <c r="H21" s="136" t="e">
        <f>'Перечень сроки источники'!#REF!</f>
        <v>#REF!</v>
      </c>
      <c r="I21" s="131"/>
      <c r="J21" s="131"/>
      <c r="K21" s="131">
        <v>260000</v>
      </c>
      <c r="L21" s="61" t="s">
        <v>130</v>
      </c>
      <c r="M21" s="132"/>
      <c r="N21" s="96"/>
      <c r="O21" s="132"/>
      <c r="P21" s="96"/>
      <c r="Q21" s="132"/>
      <c r="R21" s="133"/>
      <c r="S21" s="61"/>
      <c r="T21" s="61"/>
      <c r="U21" s="61"/>
      <c r="V21" s="63"/>
      <c r="W21" s="133"/>
      <c r="X21" s="63"/>
      <c r="Y21" s="61"/>
      <c r="Z21" s="63"/>
      <c r="AA21" s="61"/>
      <c r="AB21" s="134"/>
    </row>
    <row r="22" spans="1:28" ht="39" customHeight="1">
      <c r="A22" s="94">
        <v>16</v>
      </c>
      <c r="B22" s="135" t="str">
        <f>'Перечень сроки источники'!B24</f>
        <v>Благоустройство</v>
      </c>
      <c r="C22" s="129" t="str">
        <f>'Перечень сроки источники'!C24</f>
        <v xml:space="preserve">Благоустройство территории стадиона расположенного по адресу: Курская область, п. Горшечное, ул. Первомайская. </v>
      </c>
      <c r="D22" s="61" t="s">
        <v>118</v>
      </c>
      <c r="E22" s="96" t="s">
        <v>977</v>
      </c>
      <c r="F22" s="61" t="s">
        <v>119</v>
      </c>
      <c r="G22" s="136">
        <f>'Перечень сроки источники'!O24</f>
        <v>2028</v>
      </c>
      <c r="H22" s="136">
        <f>'Перечень сроки источники'!P24</f>
        <v>2030</v>
      </c>
      <c r="I22" s="131"/>
      <c r="J22" s="131"/>
      <c r="K22" s="131">
        <v>43100</v>
      </c>
      <c r="L22" s="61" t="s">
        <v>131</v>
      </c>
      <c r="M22" s="132"/>
      <c r="N22" s="96"/>
      <c r="O22" s="132"/>
      <c r="P22" s="96"/>
      <c r="Q22" s="132"/>
      <c r="R22" s="133"/>
      <c r="S22" s="61"/>
      <c r="T22" s="61"/>
      <c r="U22" s="61"/>
      <c r="V22" s="63"/>
      <c r="W22" s="133"/>
      <c r="X22" s="63"/>
      <c r="Y22" s="61"/>
      <c r="Z22" s="63"/>
      <c r="AA22" s="61"/>
      <c r="AB22" s="134"/>
    </row>
    <row r="23" spans="1:28" ht="39" customHeight="1">
      <c r="A23" s="94">
        <v>17</v>
      </c>
      <c r="B23" s="135" t="str">
        <f>'Перечень сроки источники'!B25</f>
        <v>Благоустройство</v>
      </c>
      <c r="C23" s="129" t="str">
        <f>'Перечень сроки источники'!C25</f>
        <v xml:space="preserve">Благоустройство общественной территории вблизи здания Администрации Горшеченского района Курской области.  </v>
      </c>
      <c r="D23" s="61" t="s">
        <v>118</v>
      </c>
      <c r="E23" s="96" t="s">
        <v>978</v>
      </c>
      <c r="F23" s="61" t="s">
        <v>119</v>
      </c>
      <c r="G23" s="136">
        <f>'Перечень сроки источники'!O25</f>
        <v>2028</v>
      </c>
      <c r="H23" s="136">
        <f>'Перечень сроки источники'!P25</f>
        <v>2028</v>
      </c>
      <c r="I23" s="131"/>
      <c r="J23" s="131"/>
      <c r="K23" s="131">
        <v>30000</v>
      </c>
      <c r="L23" s="61" t="s">
        <v>131</v>
      </c>
      <c r="M23" s="132"/>
      <c r="N23" s="96"/>
      <c r="O23" s="132"/>
      <c r="P23" s="96"/>
      <c r="Q23" s="132"/>
      <c r="R23" s="133"/>
      <c r="S23" s="61"/>
      <c r="T23" s="61"/>
      <c r="U23" s="61"/>
      <c r="V23" s="63"/>
      <c r="W23" s="133"/>
      <c r="X23" s="63"/>
      <c r="Y23" s="61"/>
      <c r="Z23" s="63"/>
      <c r="AA23" s="61"/>
      <c r="AB23" s="134"/>
    </row>
    <row r="24" spans="1:28" ht="39" customHeight="1">
      <c r="A24" s="94">
        <v>18</v>
      </c>
      <c r="B24" s="135" t="str">
        <f>'Перечень сроки источники'!B26</f>
        <v>Благоустройство</v>
      </c>
      <c r="C24" s="129" t="str">
        <f>'Перечень сроки источники'!C26</f>
        <v xml:space="preserve">Благоустройство территории парка расположенного по адресу: Курская область, п. Горшечное, ул. Первомайская. . </v>
      </c>
      <c r="D24" s="61" t="s">
        <v>118</v>
      </c>
      <c r="E24" s="96" t="s">
        <v>979</v>
      </c>
      <c r="F24" s="61" t="s">
        <v>119</v>
      </c>
      <c r="G24" s="136">
        <f>'Перечень сроки источники'!O26</f>
        <v>2029</v>
      </c>
      <c r="H24" s="136">
        <f>'Перечень сроки источники'!P26</f>
        <v>2030</v>
      </c>
      <c r="I24" s="131"/>
      <c r="J24" s="131"/>
      <c r="K24" s="131">
        <v>22000</v>
      </c>
      <c r="L24" s="96" t="s">
        <v>131</v>
      </c>
      <c r="M24" s="132"/>
      <c r="N24" s="96"/>
      <c r="O24" s="132"/>
      <c r="P24" s="96"/>
      <c r="Q24" s="132"/>
      <c r="R24" s="133"/>
      <c r="S24" s="61"/>
      <c r="T24" s="61"/>
      <c r="U24" s="61"/>
      <c r="V24" s="63"/>
      <c r="W24" s="133"/>
      <c r="X24" s="63"/>
      <c r="Y24" s="61"/>
      <c r="Z24" s="63"/>
      <c r="AA24" s="61"/>
      <c r="AB24" s="134"/>
    </row>
    <row r="25" spans="1:28" ht="39" customHeight="1">
      <c r="A25" s="94">
        <v>19</v>
      </c>
      <c r="B25" s="135" t="e">
        <f>#REF!</f>
        <v>#REF!</v>
      </c>
      <c r="C25" s="129" t="e">
        <f>#REF!</f>
        <v>#REF!</v>
      </c>
      <c r="D25" s="61" t="s">
        <v>118</v>
      </c>
      <c r="E25" s="96" t="s">
        <v>985</v>
      </c>
      <c r="F25" s="61" t="s">
        <v>119</v>
      </c>
      <c r="G25" s="136" t="e">
        <f>#REF!</f>
        <v>#REF!</v>
      </c>
      <c r="H25" s="136" t="e">
        <f>#REF!</f>
        <v>#REF!</v>
      </c>
      <c r="I25" s="131"/>
      <c r="J25" s="131"/>
      <c r="K25" s="131"/>
      <c r="L25" s="96"/>
      <c r="M25" s="132"/>
      <c r="N25" s="96"/>
      <c r="O25" s="132"/>
      <c r="P25" s="96"/>
      <c r="Q25" s="132"/>
      <c r="R25" s="133"/>
      <c r="S25" s="61"/>
      <c r="T25" s="61"/>
      <c r="U25" s="61"/>
      <c r="V25" s="63"/>
      <c r="W25" s="133"/>
      <c r="X25" s="63"/>
      <c r="Y25" s="61"/>
      <c r="Z25" s="63"/>
      <c r="AA25" s="61"/>
      <c r="AB25" s="134"/>
    </row>
    <row r="26" spans="1:28" ht="39" customHeight="1">
      <c r="A26" s="94">
        <v>20</v>
      </c>
      <c r="B26" s="135" t="str">
        <f>'Перечень сроки источники'!B28</f>
        <v>Дорожная инфраструктура</v>
      </c>
      <c r="C26" s="129" t="str">
        <f>'Перечень сроки источники'!C28</f>
        <v xml:space="preserve">Ремонт объекта "Автомобильная дорога общего пользования местного значения Курская область, р-н Горшеченский,п. Горшечное, ул. Луговая" </v>
      </c>
      <c r="D26" s="61" t="s">
        <v>118</v>
      </c>
      <c r="E26" s="96" t="s">
        <v>980</v>
      </c>
      <c r="F26" s="61" t="s">
        <v>119</v>
      </c>
      <c r="G26" s="136">
        <f>'Перечень сроки источники'!O28</f>
        <v>2029</v>
      </c>
      <c r="H26" s="136">
        <f>'Перечень сроки источники'!P28</f>
        <v>2029</v>
      </c>
      <c r="I26" s="131"/>
      <c r="J26" s="131"/>
      <c r="K26" s="131">
        <v>15000</v>
      </c>
      <c r="L26" s="96" t="s">
        <v>125</v>
      </c>
      <c r="M26" s="132"/>
      <c r="N26" s="96"/>
      <c r="O26" s="132"/>
      <c r="P26" s="96"/>
      <c r="Q26" s="132"/>
      <c r="R26" s="133"/>
      <c r="S26" s="61"/>
      <c r="T26" s="61"/>
      <c r="U26" s="61"/>
      <c r="V26" s="63"/>
      <c r="W26" s="133"/>
      <c r="X26" s="63"/>
      <c r="Y26" s="61"/>
      <c r="Z26" s="63"/>
      <c r="AA26" s="61"/>
      <c r="AB26" s="134"/>
    </row>
    <row r="27" spans="1:28" ht="39" customHeight="1">
      <c r="A27" s="94">
        <v>21</v>
      </c>
      <c r="B27" s="135" t="str">
        <f>'Перечень сроки источники'!B29</f>
        <v>Дорожная инфраструктура</v>
      </c>
      <c r="C27" s="129" t="str">
        <f>'Перечень сроки источники'!C29</f>
        <v xml:space="preserve">Ремонт объекта "Автомобильная дорога общего пользования местного значения Курская область, р-н Горшеченский,п. Горшечное, ул. Привокзальная" </v>
      </c>
      <c r="D27" s="61" t="s">
        <v>118</v>
      </c>
      <c r="E27" s="96" t="s">
        <v>980</v>
      </c>
      <c r="F27" s="61" t="s">
        <v>119</v>
      </c>
      <c r="G27" s="136">
        <f>'Перечень сроки источники'!O29</f>
        <v>2029</v>
      </c>
      <c r="H27" s="136">
        <f>'Перечень сроки источники'!P29</f>
        <v>2029</v>
      </c>
      <c r="I27" s="131"/>
      <c r="J27" s="131"/>
      <c r="K27" s="131">
        <v>22000</v>
      </c>
      <c r="L27" s="96" t="s">
        <v>125</v>
      </c>
      <c r="M27" s="132"/>
      <c r="N27" s="96"/>
      <c r="O27" s="132"/>
      <c r="P27" s="96"/>
      <c r="Q27" s="132"/>
      <c r="R27" s="133"/>
      <c r="S27" s="61"/>
      <c r="T27" s="61"/>
      <c r="U27" s="61"/>
      <c r="V27" s="63"/>
      <c r="W27" s="133"/>
      <c r="X27" s="63"/>
      <c r="Y27" s="61"/>
      <c r="Z27" s="63"/>
      <c r="AA27" s="61"/>
      <c r="AB27" s="134"/>
    </row>
    <row r="28" spans="1:28" ht="39" customHeight="1">
      <c r="A28" s="94">
        <v>22</v>
      </c>
      <c r="B28" s="135" t="str">
        <f>'Перечень сроки источники'!B30</f>
        <v>Дорожная инфраструктура</v>
      </c>
      <c r="C28" s="129" t="str">
        <f>'Перечень сроки источники'!C30</f>
        <v xml:space="preserve">Ремонт объекта "Автомобильная дорога общего пользования местного значения Курская область, р-н Горшеченский,п. Горшечное, ул. Первомайская" </v>
      </c>
      <c r="D28" s="61" t="s">
        <v>124</v>
      </c>
      <c r="E28" s="96" t="s">
        <v>980</v>
      </c>
      <c r="F28" s="61" t="s">
        <v>119</v>
      </c>
      <c r="G28" s="136">
        <f>'Перечень сроки источники'!O30</f>
        <v>2029</v>
      </c>
      <c r="H28" s="136">
        <f>'Перечень сроки источники'!P30</f>
        <v>2029</v>
      </c>
      <c r="I28" s="131"/>
      <c r="J28" s="131"/>
      <c r="K28" s="131">
        <v>52000</v>
      </c>
      <c r="L28" s="96" t="s">
        <v>125</v>
      </c>
      <c r="M28" s="132"/>
      <c r="N28" s="96"/>
      <c r="O28" s="132"/>
      <c r="P28" s="96"/>
      <c r="Q28" s="132"/>
      <c r="R28" s="133"/>
      <c r="S28" s="61"/>
      <c r="T28" s="61"/>
      <c r="U28" s="61"/>
      <c r="V28" s="63"/>
      <c r="W28" s="133"/>
      <c r="X28" s="63"/>
      <c r="Y28" s="61"/>
      <c r="Z28" s="63"/>
      <c r="AA28" s="61"/>
      <c r="AB28" s="134"/>
    </row>
    <row r="29" spans="1:28" ht="39" customHeight="1">
      <c r="A29" s="94">
        <v>23</v>
      </c>
      <c r="B29" s="135" t="str">
        <f>'Перечень сроки источники'!B31</f>
        <v>Дорожная инфраструктура</v>
      </c>
      <c r="C29" s="129" t="str">
        <f>'Перечень сроки источники'!C31</f>
        <v xml:space="preserve">Ремонт объекта "Автомобильная дорога общего пользования местного значения Курская область, р-н Горшеченский,п. Горшечное, ул. Тенистая" </v>
      </c>
      <c r="D29" s="61" t="s">
        <v>124</v>
      </c>
      <c r="E29" s="96" t="s">
        <v>980</v>
      </c>
      <c r="F29" s="61" t="s">
        <v>119</v>
      </c>
      <c r="G29" s="136">
        <f>'Перечень сроки источники'!O31</f>
        <v>2029</v>
      </c>
      <c r="H29" s="136">
        <f>'Перечень сроки источники'!P31</f>
        <v>2029</v>
      </c>
      <c r="I29" s="131"/>
      <c r="J29" s="131"/>
      <c r="K29" s="131">
        <v>55000</v>
      </c>
      <c r="L29" s="96" t="s">
        <v>125</v>
      </c>
      <c r="M29" s="132"/>
      <c r="N29" s="96"/>
      <c r="O29" s="132"/>
      <c r="P29" s="96"/>
      <c r="Q29" s="132"/>
      <c r="R29" s="133"/>
      <c r="S29" s="61"/>
      <c r="T29" s="61"/>
      <c r="U29" s="61"/>
      <c r="V29" s="63"/>
      <c r="W29" s="133"/>
      <c r="X29" s="63"/>
      <c r="Y29" s="61"/>
      <c r="Z29" s="63"/>
      <c r="AA29" s="61"/>
      <c r="AB29" s="134"/>
    </row>
    <row r="30" spans="1:28" ht="39" customHeight="1">
      <c r="A30" s="94">
        <v>24</v>
      </c>
      <c r="B30" s="135" t="str">
        <f>'Перечень сроки источники'!B32</f>
        <v>Дорожная инфраструктура</v>
      </c>
      <c r="C30" s="129" t="str">
        <f>'Перечень сроки источники'!C32</f>
        <v xml:space="preserve">Ремонт объекта "Автомобильная дорога общего пользования местного значения Курская область, р-н Горшеченский, с. Богородицкое, ул. Рабочая" </v>
      </c>
      <c r="D30" s="61" t="s">
        <v>124</v>
      </c>
      <c r="E30" s="96" t="s">
        <v>980</v>
      </c>
      <c r="F30" s="61" t="s">
        <v>119</v>
      </c>
      <c r="G30" s="136">
        <f>'Перечень сроки источники'!O32</f>
        <v>2029</v>
      </c>
      <c r="H30" s="136">
        <f>'Перечень сроки источники'!P32</f>
        <v>2030</v>
      </c>
      <c r="I30" s="131"/>
      <c r="J30" s="131"/>
      <c r="K30" s="131">
        <v>16000</v>
      </c>
      <c r="L30" s="96" t="s">
        <v>125</v>
      </c>
      <c r="M30" s="132"/>
      <c r="N30" s="96"/>
      <c r="O30" s="132"/>
      <c r="P30" s="96"/>
      <c r="Q30" s="132"/>
      <c r="R30" s="133"/>
      <c r="S30" s="61"/>
      <c r="T30" s="61"/>
      <c r="U30" s="61"/>
      <c r="V30" s="63"/>
      <c r="W30" s="133"/>
      <c r="X30" s="63"/>
      <c r="Y30" s="61"/>
      <c r="Z30" s="63"/>
      <c r="AA30" s="61"/>
      <c r="AB30" s="134"/>
    </row>
    <row r="31" spans="1:28" ht="39" customHeight="1">
      <c r="A31" s="94">
        <v>25</v>
      </c>
      <c r="B31" s="135" t="str">
        <f>'Перечень сроки источники'!B33</f>
        <v>Дорожная инфраструктура</v>
      </c>
      <c r="C31" s="129" t="str">
        <f>'Перечень сроки источники'!C33</f>
        <v xml:space="preserve">Строительство объекта "Автомобильная дорога общего пользования местного значения Курская область, р-н Горшеченский, с. Богородицкое, ул. Дзержинского" </v>
      </c>
      <c r="D31" s="61" t="s">
        <v>124</v>
      </c>
      <c r="E31" s="96" t="s">
        <v>980</v>
      </c>
      <c r="F31" s="61" t="s">
        <v>119</v>
      </c>
      <c r="G31" s="136">
        <f>'Перечень сроки источники'!O33</f>
        <v>2029</v>
      </c>
      <c r="H31" s="136">
        <f>'Перечень сроки источники'!P33</f>
        <v>2030</v>
      </c>
      <c r="I31" s="131"/>
      <c r="J31" s="131"/>
      <c r="K31" s="131">
        <v>18000</v>
      </c>
      <c r="L31" s="96" t="s">
        <v>125</v>
      </c>
      <c r="M31" s="132"/>
      <c r="N31" s="96"/>
      <c r="O31" s="132"/>
      <c r="P31" s="96"/>
      <c r="Q31" s="132"/>
      <c r="R31" s="133"/>
      <c r="S31" s="61"/>
      <c r="T31" s="61"/>
      <c r="U31" s="61"/>
      <c r="V31" s="63"/>
      <c r="W31" s="133"/>
      <c r="X31" s="63"/>
      <c r="Y31" s="61"/>
      <c r="Z31" s="63"/>
      <c r="AA31" s="61"/>
      <c r="AB31" s="134"/>
    </row>
    <row r="32" spans="1:28" ht="39" customHeight="1">
      <c r="A32" s="94">
        <v>26</v>
      </c>
      <c r="B32" s="135" t="str">
        <f>'Перечень сроки источники'!B34</f>
        <v>Дорожная инфраструктура</v>
      </c>
      <c r="C32" s="129" t="str">
        <f>'Перечень сроки источники'!C34</f>
        <v xml:space="preserve">Строительство объекта "Автомобильная дорога общего пользования местного значения Курская область, р-н Горшеченский, с. Богородицкое, ул. Садовая" </v>
      </c>
      <c r="D32" s="61" t="s">
        <v>124</v>
      </c>
      <c r="E32" s="96" t="s">
        <v>980</v>
      </c>
      <c r="F32" s="61" t="s">
        <v>119</v>
      </c>
      <c r="G32" s="136">
        <f>'Перечень сроки источники'!O34</f>
        <v>2029</v>
      </c>
      <c r="H32" s="136">
        <f>'Перечень сроки источники'!P34</f>
        <v>2030</v>
      </c>
      <c r="I32" s="131"/>
      <c r="J32" s="131"/>
      <c r="K32" s="131">
        <v>31377.5</v>
      </c>
      <c r="L32" s="96" t="s">
        <v>125</v>
      </c>
      <c r="M32" s="132"/>
      <c r="N32" s="96"/>
      <c r="O32" s="132"/>
      <c r="P32" s="96"/>
      <c r="Q32" s="132"/>
      <c r="R32" s="133"/>
      <c r="S32" s="61"/>
      <c r="T32" s="61"/>
      <c r="U32" s="61"/>
      <c r="V32" s="63"/>
      <c r="W32" s="133"/>
      <c r="X32" s="63"/>
      <c r="Y32" s="61"/>
      <c r="Z32" s="63"/>
      <c r="AA32" s="61"/>
      <c r="AB32" s="134"/>
    </row>
    <row r="33" spans="1:28" ht="39" customHeight="1">
      <c r="A33" s="94">
        <v>27</v>
      </c>
      <c r="B33" s="135" t="str">
        <f>'Перечень сроки источники'!B35</f>
        <v>Дорожная инфраструктура</v>
      </c>
      <c r="C33" s="129" t="str">
        <f>'Перечень сроки источники'!C35</f>
        <v xml:space="preserve">Строительство объекта "Автомобильная дорога общего пользования местного значения Курская область, р-н Горшеченский, с. Богородицкое, ул. Пионерская" </v>
      </c>
      <c r="D33" s="61" t="s">
        <v>124</v>
      </c>
      <c r="E33" s="96" t="s">
        <v>980</v>
      </c>
      <c r="F33" s="61" t="s">
        <v>119</v>
      </c>
      <c r="G33" s="136">
        <f>'Перечень сроки источники'!O35</f>
        <v>2029</v>
      </c>
      <c r="H33" s="136">
        <f>'Перечень сроки источники'!P35</f>
        <v>2030</v>
      </c>
      <c r="I33" s="131"/>
      <c r="J33" s="131"/>
      <c r="K33" s="131">
        <v>39774.699999999997</v>
      </c>
      <c r="L33" s="96" t="s">
        <v>125</v>
      </c>
      <c r="M33" s="132"/>
      <c r="N33" s="96"/>
      <c r="O33" s="132"/>
      <c r="P33" s="96"/>
      <c r="Q33" s="132"/>
      <c r="R33" s="133"/>
      <c r="S33" s="61"/>
      <c r="T33" s="61"/>
      <c r="U33" s="61"/>
      <c r="V33" s="63"/>
      <c r="W33" s="133"/>
      <c r="X33" s="63"/>
      <c r="Y33" s="61"/>
      <c r="Z33" s="63"/>
      <c r="AA33" s="61"/>
      <c r="AB33" s="134"/>
    </row>
    <row r="34" spans="1:28" ht="39" customHeight="1">
      <c r="A34" s="94">
        <v>28</v>
      </c>
      <c r="B34" s="135" t="str">
        <f>'Перечень сроки источники'!B36</f>
        <v>Дорожная инфраструктура</v>
      </c>
      <c r="C34" s="129" t="str">
        <f>'Перечень сроки источники'!C36</f>
        <v xml:space="preserve">Строительство объекта "Автомобильная дорога общего пользования местного значения Курская область, р-н Горшеченский, с. Богородицкое, ул.Маяковского" </v>
      </c>
      <c r="D34" s="61" t="s">
        <v>124</v>
      </c>
      <c r="E34" s="96" t="s">
        <v>980</v>
      </c>
      <c r="F34" s="61" t="s">
        <v>119</v>
      </c>
      <c r="G34" s="136">
        <f>'Перечень сроки источники'!O36</f>
        <v>2029</v>
      </c>
      <c r="H34" s="136">
        <f>'Перечень сроки источники'!P36</f>
        <v>2030</v>
      </c>
      <c r="I34" s="131"/>
      <c r="J34" s="131"/>
      <c r="K34" s="131">
        <v>16000</v>
      </c>
      <c r="L34" s="96" t="s">
        <v>125</v>
      </c>
      <c r="M34" s="132"/>
      <c r="N34" s="96"/>
      <c r="O34" s="132"/>
      <c r="P34" s="96"/>
      <c r="Q34" s="132"/>
      <c r="R34" s="133"/>
      <c r="S34" s="61"/>
      <c r="T34" s="61"/>
      <c r="U34" s="61"/>
      <c r="V34" s="63"/>
      <c r="W34" s="133"/>
      <c r="X34" s="63"/>
      <c r="Y34" s="61"/>
      <c r="Z34" s="63"/>
      <c r="AA34" s="61"/>
      <c r="AB34" s="134"/>
    </row>
    <row r="35" spans="1:28" ht="39" customHeight="1">
      <c r="A35" s="94">
        <v>29</v>
      </c>
      <c r="B35" s="135" t="str">
        <f>'Перечень сроки источники'!B37</f>
        <v>Дорожная инфраструктура</v>
      </c>
      <c r="C35" s="129" t="str">
        <f>'Перечень сроки источники'!C37</f>
        <v xml:space="preserve">Строительство объекта "Автомобильная дорога общего пользования местного значения Курская область, р-н Горшеченский, с. Богородицкое, ул.Горького" </v>
      </c>
      <c r="D35" s="61" t="s">
        <v>124</v>
      </c>
      <c r="E35" s="96" t="s">
        <v>980</v>
      </c>
      <c r="F35" s="61" t="s">
        <v>119</v>
      </c>
      <c r="G35" s="136">
        <f>'Перечень сроки источники'!O37</f>
        <v>2029</v>
      </c>
      <c r="H35" s="136">
        <f>'Перечень сроки источники'!P37</f>
        <v>2030</v>
      </c>
      <c r="I35" s="131"/>
      <c r="J35" s="131"/>
      <c r="K35" s="131">
        <v>18000</v>
      </c>
      <c r="L35" s="96" t="s">
        <v>125</v>
      </c>
      <c r="M35" s="132"/>
      <c r="N35" s="96"/>
      <c r="O35" s="132"/>
      <c r="P35" s="96"/>
      <c r="Q35" s="132"/>
      <c r="R35" s="133"/>
      <c r="S35" s="61"/>
      <c r="T35" s="61"/>
      <c r="U35" s="61"/>
      <c r="V35" s="63"/>
      <c r="W35" s="133"/>
      <c r="X35" s="63"/>
      <c r="Y35" s="61"/>
      <c r="Z35" s="63"/>
      <c r="AA35" s="61"/>
      <c r="AB35" s="134"/>
    </row>
    <row r="36" spans="1:28" ht="39" customHeight="1">
      <c r="A36" s="94">
        <v>30</v>
      </c>
      <c r="B36" s="135" t="str">
        <f>'Перечень сроки источники'!B38</f>
        <v>Дорожная инфраструктура</v>
      </c>
      <c r="C36" s="129" t="str">
        <f>'Перечень сроки источники'!C38</f>
        <v xml:space="preserve">Строительство объекта "Автомобильная дорога общего пользования местного значения Курская область, р-н Горшеченский, с. Богородицкое, ул.Победы" </v>
      </c>
      <c r="D36" s="61" t="s">
        <v>124</v>
      </c>
      <c r="E36" s="96" t="s">
        <v>980</v>
      </c>
      <c r="F36" s="61" t="s">
        <v>119</v>
      </c>
      <c r="G36" s="136">
        <f>'Перечень сроки источники'!O38</f>
        <v>2029</v>
      </c>
      <c r="H36" s="136">
        <f>'Перечень сроки источники'!P38</f>
        <v>2030</v>
      </c>
      <c r="I36" s="131"/>
      <c r="J36" s="131"/>
      <c r="K36" s="131">
        <v>16000</v>
      </c>
      <c r="L36" s="96" t="s">
        <v>125</v>
      </c>
      <c r="M36" s="132"/>
      <c r="N36" s="96"/>
      <c r="O36" s="132"/>
      <c r="P36" s="96"/>
      <c r="Q36" s="132"/>
      <c r="R36" s="133"/>
      <c r="S36" s="61"/>
      <c r="T36" s="61"/>
      <c r="U36" s="61"/>
      <c r="V36" s="63"/>
      <c r="W36" s="133"/>
      <c r="X36" s="63"/>
      <c r="Y36" s="61"/>
      <c r="Z36" s="63"/>
      <c r="AA36" s="61"/>
      <c r="AB36" s="134"/>
    </row>
    <row r="37" spans="1:28" ht="34.5" customHeight="1">
      <c r="A37" s="94">
        <v>31</v>
      </c>
      <c r="B37" s="135" t="str">
        <f>'Перечень сроки источники'!B39</f>
        <v>Прочее</v>
      </c>
      <c r="C37" s="129" t="str">
        <f>'Перечень сроки источники'!C39</f>
        <v>Строительство здания МФЦ</v>
      </c>
      <c r="D37" s="61" t="s">
        <v>118</v>
      </c>
      <c r="E37" s="96" t="s">
        <v>975</v>
      </c>
      <c r="F37" s="61" t="s">
        <v>119</v>
      </c>
      <c r="G37" s="136">
        <f>'Перечень сроки источники'!O39</f>
        <v>2029</v>
      </c>
      <c r="H37" s="136">
        <f>'Перечень сроки источники'!P39</f>
        <v>2030</v>
      </c>
      <c r="I37" s="131"/>
      <c r="J37" s="131"/>
      <c r="K37" s="131">
        <v>98000</v>
      </c>
      <c r="L37" s="96" t="s">
        <v>132</v>
      </c>
      <c r="M37" s="132"/>
      <c r="N37" s="96"/>
      <c r="O37" s="132"/>
      <c r="P37" s="96"/>
      <c r="Q37" s="132"/>
      <c r="R37" s="133"/>
      <c r="S37" s="61"/>
      <c r="T37" s="61"/>
      <c r="U37" s="61"/>
      <c r="V37" s="63"/>
      <c r="W37" s="133"/>
      <c r="X37" s="63"/>
      <c r="Y37" s="61"/>
      <c r="Z37" s="63"/>
      <c r="AA37" s="61"/>
      <c r="AB37" s="134"/>
    </row>
    <row r="38" spans="1:28" ht="34.5" customHeight="1">
      <c r="A38" s="94">
        <v>32</v>
      </c>
      <c r="B38" s="135" t="str">
        <f>'Перечень сроки источники'!B40</f>
        <v>Культура</v>
      </c>
      <c r="C38" s="129" t="str">
        <f>'Перечень сроки источники'!C40</f>
        <v>Капитальный ремонт Горшеченского районного дома творчества, расположенного по адресу: Россия, Курская область, Горшеченский район, поселок Горшечное, ул. Кирова, д. 7</v>
      </c>
      <c r="D38" s="61" t="s">
        <v>126</v>
      </c>
      <c r="E38" s="96" t="s">
        <v>981</v>
      </c>
      <c r="F38" s="61" t="s">
        <v>119</v>
      </c>
      <c r="G38" s="136">
        <f>'Перечень сроки источники'!O40</f>
        <v>2030</v>
      </c>
      <c r="H38" s="136">
        <f>'Перечень сроки источники'!P40</f>
        <v>2030</v>
      </c>
      <c r="I38" s="131"/>
      <c r="J38" s="131"/>
      <c r="K38" s="131">
        <v>98000</v>
      </c>
      <c r="L38" s="96" t="str">
        <f>L37</f>
        <v>Строительный объем, м3</v>
      </c>
      <c r="M38" s="132"/>
      <c r="N38" s="96"/>
      <c r="O38" s="132"/>
      <c r="P38" s="96"/>
      <c r="Q38" s="132"/>
      <c r="R38" s="133"/>
      <c r="S38" s="61"/>
      <c r="T38" s="61"/>
      <c r="U38" s="61"/>
      <c r="V38" s="63"/>
      <c r="W38" s="133"/>
      <c r="X38" s="63"/>
      <c r="Y38" s="61"/>
      <c r="Z38" s="63"/>
      <c r="AA38" s="61"/>
      <c r="AB38" s="134"/>
    </row>
    <row r="39" spans="1:28" ht="34.5" customHeight="1">
      <c r="A39" s="94">
        <v>33</v>
      </c>
      <c r="B39" s="135" t="str">
        <f>'Перечень сроки источники'!B41</f>
        <v>Инженерная инфраструктура</v>
      </c>
      <c r="C39" s="129" t="str">
        <f>'Перечень сроки источники'!C41</f>
        <v>Реконструкция очистных сооружений, расположенных по адресу:п.Горшечное,ул.70-лет Октября</v>
      </c>
      <c r="D39" s="61" t="s">
        <v>129</v>
      </c>
      <c r="E39" s="96" t="s">
        <v>982</v>
      </c>
      <c r="F39" s="61" t="s">
        <v>119</v>
      </c>
      <c r="G39" s="136">
        <f>'Перечень сроки источники'!O41</f>
        <v>2029</v>
      </c>
      <c r="H39" s="136">
        <f>'Перечень сроки источники'!P41</f>
        <v>2029</v>
      </c>
      <c r="I39" s="131"/>
      <c r="J39" s="131"/>
      <c r="K39" s="131">
        <v>400000</v>
      </c>
      <c r="L39" s="96" t="s">
        <v>133</v>
      </c>
      <c r="M39" s="132"/>
      <c r="N39" s="96"/>
      <c r="O39" s="132"/>
      <c r="P39" s="96"/>
      <c r="Q39" s="132"/>
      <c r="R39" s="133"/>
      <c r="S39" s="61"/>
      <c r="T39" s="61"/>
      <c r="U39" s="61"/>
      <c r="V39" s="63"/>
      <c r="W39" s="133"/>
      <c r="X39" s="63"/>
      <c r="Y39" s="61"/>
      <c r="Z39" s="63"/>
      <c r="AA39" s="61"/>
      <c r="AB39" s="134"/>
    </row>
    <row r="40" spans="1:28" ht="34.5" customHeight="1">
      <c r="A40" s="94">
        <v>34</v>
      </c>
      <c r="B40" s="135" t="str">
        <f>'Перечень сроки источники'!B42</f>
        <v>Инженерная инфраструктура</v>
      </c>
      <c r="C40" s="129" t="str">
        <f>'Перечень сроки источники'!C42</f>
        <v>Реконструкция объектов водоснабжения ОНП</v>
      </c>
      <c r="D40" s="61" t="s">
        <v>129</v>
      </c>
      <c r="E40" s="96" t="s">
        <v>983</v>
      </c>
      <c r="F40" s="61" t="s">
        <v>119</v>
      </c>
      <c r="G40" s="136">
        <f>'Перечень сроки источники'!O42</f>
        <v>2028</v>
      </c>
      <c r="H40" s="136">
        <f>'Перечень сроки источники'!P42</f>
        <v>2028</v>
      </c>
      <c r="I40" s="131"/>
      <c r="J40" s="131"/>
      <c r="K40" s="131">
        <v>120000</v>
      </c>
      <c r="L40" s="96" t="s">
        <v>134</v>
      </c>
      <c r="M40" s="132"/>
      <c r="N40" s="96"/>
      <c r="O40" s="132"/>
      <c r="P40" s="96"/>
      <c r="Q40" s="132"/>
      <c r="R40" s="133"/>
      <c r="S40" s="61"/>
      <c r="T40" s="61"/>
      <c r="U40" s="61"/>
      <c r="V40" s="63"/>
      <c r="W40" s="133"/>
      <c r="X40" s="63"/>
      <c r="Y40" s="61"/>
      <c r="Z40" s="63"/>
      <c r="AA40" s="61"/>
      <c r="AB40" s="134"/>
    </row>
    <row r="41" spans="1:28" ht="34.5" customHeight="1">
      <c r="A41" s="94">
        <v>35</v>
      </c>
      <c r="B41" s="135">
        <f>'Перечень сроки источники'!B43</f>
        <v>0</v>
      </c>
      <c r="C41" s="129">
        <f>'Перечень сроки источники'!C43</f>
        <v>0</v>
      </c>
      <c r="D41" s="61"/>
      <c r="E41" s="96"/>
      <c r="F41" s="61"/>
      <c r="G41" s="136">
        <f>'Перечень сроки источники'!O43</f>
        <v>0</v>
      </c>
      <c r="H41" s="136">
        <f>'Перечень сроки источники'!P43</f>
        <v>0</v>
      </c>
      <c r="I41" s="131"/>
      <c r="J41" s="131"/>
      <c r="K41" s="131"/>
      <c r="L41" s="96"/>
      <c r="M41" s="132"/>
      <c r="N41" s="96"/>
      <c r="O41" s="132"/>
      <c r="P41" s="96"/>
      <c r="Q41" s="132"/>
      <c r="R41" s="133"/>
      <c r="S41" s="61"/>
      <c r="T41" s="61"/>
      <c r="U41" s="61"/>
      <c r="V41" s="63"/>
      <c r="W41" s="133"/>
      <c r="X41" s="63"/>
      <c r="Y41" s="61"/>
      <c r="Z41" s="63"/>
      <c r="AA41" s="61"/>
      <c r="AB41" s="134"/>
    </row>
    <row r="42" spans="1:28" ht="34.5" customHeight="1">
      <c r="A42" s="94">
        <v>36</v>
      </c>
      <c r="B42" s="135">
        <f>'Перечень сроки источники'!B44</f>
        <v>0</v>
      </c>
      <c r="C42" s="129">
        <f>'Перечень сроки источники'!C44</f>
        <v>0</v>
      </c>
      <c r="D42" s="61"/>
      <c r="E42" s="96"/>
      <c r="F42" s="61"/>
      <c r="G42" s="136">
        <f>'Перечень сроки источники'!O44</f>
        <v>0</v>
      </c>
      <c r="H42" s="136">
        <f>'Перечень сроки источники'!P44</f>
        <v>0</v>
      </c>
      <c r="I42" s="131"/>
      <c r="J42" s="131"/>
      <c r="K42" s="131"/>
      <c r="L42" s="96"/>
      <c r="M42" s="132"/>
      <c r="N42" s="96"/>
      <c r="O42" s="132"/>
      <c r="P42" s="96"/>
      <c r="Q42" s="132"/>
      <c r="R42" s="133"/>
      <c r="S42" s="61"/>
      <c r="T42" s="61"/>
      <c r="U42" s="61"/>
      <c r="V42" s="63"/>
      <c r="W42" s="133"/>
      <c r="X42" s="63"/>
      <c r="Y42" s="61"/>
      <c r="Z42" s="63"/>
      <c r="AA42" s="61"/>
      <c r="AB42" s="134"/>
    </row>
    <row r="43" spans="1:28" ht="34.5" customHeight="1">
      <c r="A43" s="94">
        <v>37</v>
      </c>
      <c r="B43" s="135">
        <f>'Перечень сроки источники'!B45</f>
        <v>0</v>
      </c>
      <c r="C43" s="129">
        <f>'Перечень сроки источники'!C45</f>
        <v>0</v>
      </c>
      <c r="D43" s="61"/>
      <c r="E43" s="96"/>
      <c r="F43" s="61"/>
      <c r="G43" s="136">
        <f>'Перечень сроки источники'!O45</f>
        <v>0</v>
      </c>
      <c r="H43" s="136">
        <f>'Перечень сроки источники'!P45</f>
        <v>0</v>
      </c>
      <c r="I43" s="131"/>
      <c r="J43" s="131"/>
      <c r="K43" s="131"/>
      <c r="L43" s="96"/>
      <c r="M43" s="132"/>
      <c r="N43" s="96"/>
      <c r="O43" s="132"/>
      <c r="P43" s="96"/>
      <c r="Q43" s="132"/>
      <c r="R43" s="133"/>
      <c r="S43" s="61"/>
      <c r="T43" s="61"/>
      <c r="U43" s="61"/>
      <c r="V43" s="63"/>
      <c r="W43" s="133"/>
      <c r="X43" s="63"/>
      <c r="Y43" s="61"/>
      <c r="Z43" s="63"/>
      <c r="AA43" s="61"/>
      <c r="AB43" s="134"/>
    </row>
    <row r="44" spans="1:28" ht="34.5" customHeight="1">
      <c r="A44" s="94">
        <v>38</v>
      </c>
      <c r="B44" s="135">
        <f>'Перечень сроки источники'!B46</f>
        <v>0</v>
      </c>
      <c r="C44" s="129">
        <f>'Перечень сроки источники'!C46</f>
        <v>0</v>
      </c>
      <c r="D44" s="61"/>
      <c r="E44" s="96"/>
      <c r="F44" s="61"/>
      <c r="G44" s="136">
        <f>'Перечень сроки источники'!O46</f>
        <v>0</v>
      </c>
      <c r="H44" s="136">
        <f>'Перечень сроки источники'!P46</f>
        <v>0</v>
      </c>
      <c r="I44" s="131"/>
      <c r="J44" s="131"/>
      <c r="K44" s="131"/>
      <c r="L44" s="96"/>
      <c r="M44" s="132"/>
      <c r="N44" s="96"/>
      <c r="O44" s="132"/>
      <c r="P44" s="96"/>
      <c r="Q44" s="132"/>
      <c r="R44" s="133"/>
      <c r="S44" s="61"/>
      <c r="T44" s="61"/>
      <c r="U44" s="61"/>
      <c r="V44" s="63"/>
      <c r="W44" s="133"/>
      <c r="X44" s="63"/>
      <c r="Y44" s="61"/>
      <c r="Z44" s="63"/>
      <c r="AA44" s="61"/>
      <c r="AB44" s="134"/>
    </row>
    <row r="45" spans="1:28" ht="34.5" customHeight="1">
      <c r="A45" s="94">
        <v>39</v>
      </c>
      <c r="B45" s="135">
        <f>'Перечень сроки источники'!B47</f>
        <v>0</v>
      </c>
      <c r="C45" s="129">
        <f>'Перечень сроки источники'!C47</f>
        <v>0</v>
      </c>
      <c r="D45" s="61"/>
      <c r="E45" s="96"/>
      <c r="F45" s="61"/>
      <c r="G45" s="136">
        <f>'Перечень сроки источники'!O47</f>
        <v>0</v>
      </c>
      <c r="H45" s="136">
        <f>'Перечень сроки источники'!P47</f>
        <v>0</v>
      </c>
      <c r="I45" s="131"/>
      <c r="J45" s="131"/>
      <c r="K45" s="131"/>
      <c r="L45" s="96"/>
      <c r="M45" s="132"/>
      <c r="N45" s="96"/>
      <c r="O45" s="132"/>
      <c r="P45" s="96"/>
      <c r="Q45" s="132"/>
      <c r="R45" s="133"/>
      <c r="S45" s="61"/>
      <c r="T45" s="61"/>
      <c r="U45" s="61"/>
      <c r="V45" s="63"/>
      <c r="W45" s="133"/>
      <c r="X45" s="63"/>
      <c r="Y45" s="61"/>
      <c r="Z45" s="63"/>
      <c r="AA45" s="61"/>
      <c r="AB45" s="134"/>
    </row>
    <row r="46" spans="1:28" ht="34.5" customHeight="1">
      <c r="A46" s="94">
        <v>40</v>
      </c>
      <c r="B46" s="135">
        <f>'Перечень сроки источники'!B48</f>
        <v>0</v>
      </c>
      <c r="C46" s="129">
        <f>'Перечень сроки источники'!C48</f>
        <v>0</v>
      </c>
      <c r="D46" s="61"/>
      <c r="E46" s="96"/>
      <c r="F46" s="61"/>
      <c r="G46" s="136">
        <f>'Перечень сроки источники'!O48</f>
        <v>0</v>
      </c>
      <c r="H46" s="136">
        <f>'Перечень сроки источники'!P48</f>
        <v>0</v>
      </c>
      <c r="I46" s="131"/>
      <c r="J46" s="131"/>
      <c r="K46" s="131"/>
      <c r="L46" s="96"/>
      <c r="M46" s="132"/>
      <c r="N46" s="96"/>
      <c r="O46" s="132"/>
      <c r="P46" s="96"/>
      <c r="Q46" s="132"/>
      <c r="R46" s="133"/>
      <c r="S46" s="61"/>
      <c r="T46" s="61"/>
      <c r="U46" s="61"/>
      <c r="V46" s="63"/>
      <c r="W46" s="133"/>
      <c r="X46" s="63"/>
      <c r="Y46" s="61"/>
      <c r="Z46" s="63"/>
      <c r="AA46" s="61"/>
      <c r="AB46" s="134"/>
    </row>
    <row r="47" spans="1:28" ht="34.5" customHeight="1">
      <c r="A47" s="94">
        <v>41</v>
      </c>
      <c r="B47" s="135">
        <f>'Перечень сроки источники'!B49</f>
        <v>0</v>
      </c>
      <c r="C47" s="129">
        <f>'Перечень сроки источники'!C49</f>
        <v>0</v>
      </c>
      <c r="D47" s="61"/>
      <c r="E47" s="96"/>
      <c r="F47" s="61"/>
      <c r="G47" s="136">
        <f>'Перечень сроки источники'!O49</f>
        <v>0</v>
      </c>
      <c r="H47" s="136">
        <f>'Перечень сроки источники'!P49</f>
        <v>0</v>
      </c>
      <c r="I47" s="131"/>
      <c r="J47" s="131"/>
      <c r="K47" s="131"/>
      <c r="L47" s="96"/>
      <c r="M47" s="132"/>
      <c r="N47" s="96"/>
      <c r="O47" s="132"/>
      <c r="P47" s="96"/>
      <c r="Q47" s="132"/>
      <c r="R47" s="133"/>
      <c r="S47" s="61"/>
      <c r="T47" s="61"/>
      <c r="U47" s="61"/>
      <c r="V47" s="63"/>
      <c r="W47" s="133"/>
      <c r="X47" s="63"/>
      <c r="Y47" s="61"/>
      <c r="Z47" s="63"/>
      <c r="AA47" s="61"/>
      <c r="AB47" s="134"/>
    </row>
    <row r="48" spans="1:28" ht="34.5" customHeight="1">
      <c r="A48" s="94">
        <v>42</v>
      </c>
      <c r="B48" s="135">
        <f>'Перечень сроки источники'!B50</f>
        <v>0</v>
      </c>
      <c r="C48" s="129">
        <f>'Перечень сроки источники'!C50</f>
        <v>0</v>
      </c>
      <c r="D48" s="61"/>
      <c r="E48" s="96"/>
      <c r="F48" s="61"/>
      <c r="G48" s="136">
        <f>'Перечень сроки источники'!O50</f>
        <v>0</v>
      </c>
      <c r="H48" s="136">
        <f>'Перечень сроки источники'!P50</f>
        <v>0</v>
      </c>
      <c r="I48" s="131"/>
      <c r="J48" s="131"/>
      <c r="K48" s="131"/>
      <c r="L48" s="96"/>
      <c r="M48" s="132"/>
      <c r="N48" s="96"/>
      <c r="O48" s="132"/>
      <c r="P48" s="96"/>
      <c r="Q48" s="132"/>
      <c r="R48" s="133"/>
      <c r="S48" s="61"/>
      <c r="T48" s="61"/>
      <c r="U48" s="61"/>
      <c r="V48" s="63"/>
      <c r="W48" s="133"/>
      <c r="X48" s="63"/>
      <c r="Y48" s="61"/>
      <c r="Z48" s="63"/>
      <c r="AA48" s="61"/>
      <c r="AB48" s="134"/>
    </row>
    <row r="49" spans="1:28" ht="34.5" customHeight="1">
      <c r="A49" s="94">
        <v>43</v>
      </c>
      <c r="B49" s="135">
        <f>'Перечень сроки источники'!B51</f>
        <v>0</v>
      </c>
      <c r="C49" s="129">
        <f>'Перечень сроки источники'!C51</f>
        <v>0</v>
      </c>
      <c r="D49" s="61"/>
      <c r="E49" s="96"/>
      <c r="F49" s="61"/>
      <c r="G49" s="136">
        <f>'Перечень сроки источники'!O51</f>
        <v>0</v>
      </c>
      <c r="H49" s="136">
        <f>'Перечень сроки источники'!P51</f>
        <v>0</v>
      </c>
      <c r="I49" s="131"/>
      <c r="J49" s="131"/>
      <c r="K49" s="131"/>
      <c r="L49" s="96"/>
      <c r="M49" s="132"/>
      <c r="N49" s="96"/>
      <c r="O49" s="132"/>
      <c r="P49" s="96"/>
      <c r="Q49" s="132"/>
      <c r="R49" s="133"/>
      <c r="S49" s="61"/>
      <c r="T49" s="61"/>
      <c r="U49" s="61"/>
      <c r="V49" s="63"/>
      <c r="W49" s="133"/>
      <c r="X49" s="63"/>
      <c r="Y49" s="61"/>
      <c r="Z49" s="63"/>
      <c r="AA49" s="61"/>
      <c r="AB49" s="134"/>
    </row>
    <row r="50" spans="1:28" ht="34.5" customHeight="1">
      <c r="A50" s="94">
        <v>44</v>
      </c>
      <c r="B50" s="135">
        <f>'Перечень сроки источники'!B52</f>
        <v>0</v>
      </c>
      <c r="C50" s="129">
        <f>'Перечень сроки источники'!C52</f>
        <v>0</v>
      </c>
      <c r="D50" s="61"/>
      <c r="E50" s="96"/>
      <c r="F50" s="61"/>
      <c r="G50" s="136">
        <f>'Перечень сроки источники'!O52</f>
        <v>0</v>
      </c>
      <c r="H50" s="136">
        <f>'Перечень сроки источники'!P52</f>
        <v>0</v>
      </c>
      <c r="I50" s="131"/>
      <c r="J50" s="131"/>
      <c r="K50" s="131"/>
      <c r="L50" s="96"/>
      <c r="M50" s="132"/>
      <c r="N50" s="96"/>
      <c r="O50" s="132"/>
      <c r="P50" s="96"/>
      <c r="Q50" s="132"/>
      <c r="R50" s="133"/>
      <c r="S50" s="61"/>
      <c r="T50" s="61"/>
      <c r="U50" s="61"/>
      <c r="V50" s="63"/>
      <c r="W50" s="133"/>
      <c r="X50" s="63"/>
      <c r="Y50" s="61"/>
      <c r="Z50" s="63"/>
      <c r="AA50" s="61"/>
      <c r="AB50" s="134"/>
    </row>
    <row r="51" spans="1:28" ht="34.5" customHeight="1">
      <c r="A51" s="94">
        <v>45</v>
      </c>
      <c r="B51" s="135">
        <f>'Перечень сроки источники'!B53</f>
        <v>0</v>
      </c>
      <c r="C51" s="129">
        <f>'Перечень сроки источники'!C53</f>
        <v>0</v>
      </c>
      <c r="D51" s="61"/>
      <c r="E51" s="96"/>
      <c r="F51" s="61"/>
      <c r="G51" s="136">
        <f>'Перечень сроки источники'!O53</f>
        <v>0</v>
      </c>
      <c r="H51" s="136">
        <f>'Перечень сроки источники'!P53</f>
        <v>0</v>
      </c>
      <c r="I51" s="131"/>
      <c r="J51" s="131"/>
      <c r="K51" s="131"/>
      <c r="L51" s="96"/>
      <c r="M51" s="132"/>
      <c r="N51" s="96"/>
      <c r="O51" s="132"/>
      <c r="P51" s="96"/>
      <c r="Q51" s="132"/>
      <c r="R51" s="133"/>
      <c r="S51" s="61"/>
      <c r="T51" s="61"/>
      <c r="U51" s="61"/>
      <c r="V51" s="63"/>
      <c r="W51" s="133"/>
      <c r="X51" s="63"/>
      <c r="Y51" s="61"/>
      <c r="Z51" s="63"/>
      <c r="AA51" s="61"/>
      <c r="AB51" s="134"/>
    </row>
    <row r="52" spans="1:28" ht="34.5" customHeight="1">
      <c r="A52" s="94">
        <v>46</v>
      </c>
      <c r="B52" s="135">
        <f>'Перечень сроки источники'!B54</f>
        <v>0</v>
      </c>
      <c r="C52" s="129">
        <f>'Перечень сроки источники'!C54</f>
        <v>0</v>
      </c>
      <c r="D52" s="61"/>
      <c r="E52" s="96"/>
      <c r="F52" s="61"/>
      <c r="G52" s="136">
        <f>'Перечень сроки источники'!O54</f>
        <v>0</v>
      </c>
      <c r="H52" s="136">
        <f>'Перечень сроки источники'!P54</f>
        <v>0</v>
      </c>
      <c r="I52" s="131"/>
      <c r="J52" s="131"/>
      <c r="K52" s="131"/>
      <c r="L52" s="96"/>
      <c r="M52" s="132"/>
      <c r="N52" s="96"/>
      <c r="O52" s="132"/>
      <c r="P52" s="96"/>
      <c r="Q52" s="132"/>
      <c r="R52" s="133"/>
      <c r="S52" s="61"/>
      <c r="T52" s="61"/>
      <c r="U52" s="61"/>
      <c r="V52" s="63"/>
      <c r="W52" s="133"/>
      <c r="X52" s="63"/>
      <c r="Y52" s="61"/>
      <c r="Z52" s="63"/>
      <c r="AA52" s="61"/>
      <c r="AB52" s="134"/>
    </row>
    <row r="53" spans="1:28" ht="34.5" customHeight="1">
      <c r="A53" s="94">
        <v>47</v>
      </c>
      <c r="B53" s="135">
        <f>'Перечень сроки источники'!B55</f>
        <v>0</v>
      </c>
      <c r="C53" s="129">
        <f>'Перечень сроки источники'!C55</f>
        <v>0</v>
      </c>
      <c r="D53" s="61"/>
      <c r="E53" s="96"/>
      <c r="F53" s="61"/>
      <c r="G53" s="136">
        <f>'Перечень сроки источники'!O55</f>
        <v>0</v>
      </c>
      <c r="H53" s="136">
        <f>'Перечень сроки источники'!P55</f>
        <v>0</v>
      </c>
      <c r="I53" s="131"/>
      <c r="J53" s="131"/>
      <c r="K53" s="131"/>
      <c r="L53" s="96"/>
      <c r="M53" s="132"/>
      <c r="N53" s="96"/>
      <c r="O53" s="132"/>
      <c r="P53" s="96"/>
      <c r="Q53" s="132"/>
      <c r="R53" s="133"/>
      <c r="S53" s="61"/>
      <c r="T53" s="61"/>
      <c r="U53" s="61"/>
      <c r="V53" s="63"/>
      <c r="W53" s="133"/>
      <c r="X53" s="63"/>
      <c r="Y53" s="61"/>
      <c r="Z53" s="63"/>
      <c r="AA53" s="61"/>
      <c r="AB53" s="134"/>
    </row>
    <row r="54" spans="1:28" ht="34.5" customHeight="1">
      <c r="A54" s="94">
        <v>48</v>
      </c>
      <c r="B54" s="135">
        <f>'Перечень сроки источники'!B56</f>
        <v>0</v>
      </c>
      <c r="C54" s="129">
        <f>'Перечень сроки источники'!C56</f>
        <v>0</v>
      </c>
      <c r="D54" s="61"/>
      <c r="E54" s="96"/>
      <c r="F54" s="61"/>
      <c r="G54" s="136">
        <f>'Перечень сроки источники'!O56</f>
        <v>0</v>
      </c>
      <c r="H54" s="136">
        <f>'Перечень сроки источники'!P56</f>
        <v>0</v>
      </c>
      <c r="I54" s="131"/>
      <c r="J54" s="131"/>
      <c r="K54" s="131"/>
      <c r="L54" s="96"/>
      <c r="M54" s="132"/>
      <c r="N54" s="96"/>
      <c r="O54" s="132"/>
      <c r="P54" s="96"/>
      <c r="Q54" s="132"/>
      <c r="R54" s="133"/>
      <c r="S54" s="61"/>
      <c r="T54" s="61"/>
      <c r="U54" s="61"/>
      <c r="V54" s="63"/>
      <c r="W54" s="133"/>
      <c r="X54" s="63"/>
      <c r="Y54" s="61"/>
      <c r="Z54" s="63"/>
      <c r="AA54" s="61"/>
      <c r="AB54" s="134"/>
    </row>
    <row r="55" spans="1:28" ht="34.5" customHeight="1">
      <c r="A55" s="94">
        <v>49</v>
      </c>
      <c r="B55" s="135">
        <f>'Перечень сроки источники'!B57</f>
        <v>0</v>
      </c>
      <c r="C55" s="129">
        <f>'Перечень сроки источники'!C57</f>
        <v>0</v>
      </c>
      <c r="D55" s="61"/>
      <c r="E55" s="96"/>
      <c r="F55" s="61"/>
      <c r="G55" s="136">
        <f>'Перечень сроки источники'!O57</f>
        <v>0</v>
      </c>
      <c r="H55" s="136">
        <f>'Перечень сроки источники'!P57</f>
        <v>0</v>
      </c>
      <c r="I55" s="131"/>
      <c r="J55" s="131"/>
      <c r="K55" s="131"/>
      <c r="L55" s="96"/>
      <c r="M55" s="132"/>
      <c r="N55" s="96"/>
      <c r="O55" s="132"/>
      <c r="P55" s="96"/>
      <c r="Q55" s="132"/>
      <c r="R55" s="133"/>
      <c r="S55" s="61"/>
      <c r="T55" s="61"/>
      <c r="U55" s="61"/>
      <c r="V55" s="63"/>
      <c r="W55" s="133"/>
      <c r="X55" s="63"/>
      <c r="Y55" s="61"/>
      <c r="Z55" s="63"/>
      <c r="AA55" s="61"/>
      <c r="AB55" s="134"/>
    </row>
    <row r="56" spans="1:28" ht="34.5" customHeight="1">
      <c r="A56" s="94">
        <v>50</v>
      </c>
      <c r="B56" s="135">
        <f>'Перечень сроки источники'!B58</f>
        <v>0</v>
      </c>
      <c r="C56" s="129">
        <f>'Перечень сроки источники'!C58</f>
        <v>0</v>
      </c>
      <c r="D56" s="61"/>
      <c r="E56" s="96"/>
      <c r="F56" s="61"/>
      <c r="G56" s="136">
        <f>'Перечень сроки источники'!O58</f>
        <v>0</v>
      </c>
      <c r="H56" s="136">
        <f>'Перечень сроки источники'!P58</f>
        <v>0</v>
      </c>
      <c r="I56" s="131"/>
      <c r="J56" s="131"/>
      <c r="K56" s="131"/>
      <c r="L56" s="96"/>
      <c r="M56" s="132"/>
      <c r="N56" s="96"/>
      <c r="O56" s="132"/>
      <c r="P56" s="96"/>
      <c r="Q56" s="132"/>
      <c r="R56" s="133"/>
      <c r="S56" s="61"/>
      <c r="T56" s="61"/>
      <c r="U56" s="61"/>
      <c r="V56" s="63"/>
      <c r="W56" s="133"/>
      <c r="X56" s="63"/>
      <c r="Y56" s="61"/>
      <c r="Z56" s="63"/>
      <c r="AA56" s="61"/>
      <c r="AB56" s="134"/>
    </row>
    <row r="57" spans="1:28" ht="34.5" customHeight="1">
      <c r="A57" s="94">
        <v>51</v>
      </c>
      <c r="B57" s="135">
        <f>'Перечень сроки источники'!B59</f>
        <v>0</v>
      </c>
      <c r="C57" s="129">
        <f>'Перечень сроки источники'!C59</f>
        <v>0</v>
      </c>
      <c r="D57" s="61"/>
      <c r="E57" s="96"/>
      <c r="F57" s="61"/>
      <c r="G57" s="136">
        <f>'Перечень сроки источники'!O59</f>
        <v>0</v>
      </c>
      <c r="H57" s="136">
        <f>'Перечень сроки источники'!P59</f>
        <v>0</v>
      </c>
      <c r="I57" s="131"/>
      <c r="J57" s="131"/>
      <c r="K57" s="131"/>
      <c r="L57" s="96"/>
      <c r="M57" s="132"/>
      <c r="N57" s="96"/>
      <c r="O57" s="132"/>
      <c r="P57" s="96"/>
      <c r="Q57" s="132"/>
      <c r="R57" s="133"/>
      <c r="S57" s="61"/>
      <c r="T57" s="61"/>
      <c r="U57" s="61"/>
      <c r="V57" s="63"/>
      <c r="W57" s="133"/>
      <c r="X57" s="63"/>
      <c r="Y57" s="61"/>
      <c r="Z57" s="63"/>
      <c r="AA57" s="61"/>
      <c r="AB57" s="134"/>
    </row>
    <row r="58" spans="1:28" ht="34.5" customHeight="1">
      <c r="A58" s="94">
        <v>52</v>
      </c>
      <c r="B58" s="135">
        <f>'Перечень сроки источники'!B60</f>
        <v>0</v>
      </c>
      <c r="C58" s="129">
        <f>'Перечень сроки источники'!C60</f>
        <v>0</v>
      </c>
      <c r="D58" s="61"/>
      <c r="E58" s="96"/>
      <c r="F58" s="61"/>
      <c r="G58" s="136">
        <f>'Перечень сроки источники'!O60</f>
        <v>0</v>
      </c>
      <c r="H58" s="136">
        <f>'Перечень сроки источники'!P60</f>
        <v>0</v>
      </c>
      <c r="I58" s="131"/>
      <c r="J58" s="131"/>
      <c r="K58" s="131"/>
      <c r="L58" s="96"/>
      <c r="M58" s="132"/>
      <c r="N58" s="96"/>
      <c r="O58" s="132"/>
      <c r="P58" s="96"/>
      <c r="Q58" s="132"/>
      <c r="R58" s="133"/>
      <c r="S58" s="61"/>
      <c r="T58" s="61"/>
      <c r="U58" s="61"/>
      <c r="V58" s="63"/>
      <c r="W58" s="133"/>
      <c r="X58" s="63"/>
      <c r="Y58" s="61"/>
      <c r="Z58" s="63"/>
      <c r="AA58" s="61"/>
      <c r="AB58" s="134"/>
    </row>
    <row r="59" spans="1:28" ht="34.5" customHeight="1">
      <c r="A59" s="94">
        <v>53</v>
      </c>
      <c r="B59" s="135">
        <f>'Перечень сроки источники'!B61</f>
        <v>0</v>
      </c>
      <c r="C59" s="129">
        <f>'Перечень сроки источники'!C61</f>
        <v>0</v>
      </c>
      <c r="D59" s="61"/>
      <c r="E59" s="96"/>
      <c r="F59" s="61"/>
      <c r="G59" s="136">
        <f>'Перечень сроки источники'!O61</f>
        <v>0</v>
      </c>
      <c r="H59" s="136">
        <f>'Перечень сроки источники'!P61</f>
        <v>0</v>
      </c>
      <c r="I59" s="131"/>
      <c r="J59" s="131"/>
      <c r="K59" s="131"/>
      <c r="L59" s="96"/>
      <c r="M59" s="132"/>
      <c r="N59" s="96"/>
      <c r="O59" s="132"/>
      <c r="P59" s="96"/>
      <c r="Q59" s="132"/>
      <c r="R59" s="133"/>
      <c r="S59" s="61"/>
      <c r="T59" s="61"/>
      <c r="U59" s="61"/>
      <c r="V59" s="63"/>
      <c r="W59" s="133"/>
      <c r="X59" s="63"/>
      <c r="Y59" s="61"/>
      <c r="Z59" s="63"/>
      <c r="AA59" s="61"/>
      <c r="AB59" s="134"/>
    </row>
    <row r="60" spans="1:28" ht="34.5" customHeight="1">
      <c r="A60" s="94">
        <v>54</v>
      </c>
      <c r="B60" s="135">
        <f>'Перечень сроки источники'!B62</f>
        <v>0</v>
      </c>
      <c r="C60" s="129">
        <f>'Перечень сроки источники'!C62</f>
        <v>0</v>
      </c>
      <c r="D60" s="61"/>
      <c r="E60" s="96"/>
      <c r="F60" s="61"/>
      <c r="G60" s="136">
        <f>'Перечень сроки источники'!O62</f>
        <v>0</v>
      </c>
      <c r="H60" s="136">
        <f>'Перечень сроки источники'!P62</f>
        <v>0</v>
      </c>
      <c r="I60" s="131"/>
      <c r="J60" s="131"/>
      <c r="K60" s="131"/>
      <c r="L60" s="96"/>
      <c r="M60" s="132"/>
      <c r="N60" s="96"/>
      <c r="O60" s="132"/>
      <c r="P60" s="96"/>
      <c r="Q60" s="132"/>
      <c r="R60" s="133"/>
      <c r="S60" s="61"/>
      <c r="T60" s="61"/>
      <c r="U60" s="61"/>
      <c r="V60" s="63"/>
      <c r="W60" s="133"/>
      <c r="X60" s="63"/>
      <c r="Y60" s="61"/>
      <c r="Z60" s="63"/>
      <c r="AA60" s="61"/>
      <c r="AB60" s="134"/>
    </row>
    <row r="61" spans="1:28" ht="34.5" customHeight="1">
      <c r="A61" s="94">
        <v>55</v>
      </c>
      <c r="B61" s="135">
        <f>'Перечень сроки источники'!B63</f>
        <v>0</v>
      </c>
      <c r="C61" s="129">
        <f>'Перечень сроки источники'!C63</f>
        <v>0</v>
      </c>
      <c r="D61" s="61"/>
      <c r="E61" s="96"/>
      <c r="F61" s="61"/>
      <c r="G61" s="136">
        <f>'Перечень сроки источники'!O63</f>
        <v>0</v>
      </c>
      <c r="H61" s="136">
        <f>'Перечень сроки источники'!P63</f>
        <v>0</v>
      </c>
      <c r="I61" s="131"/>
      <c r="J61" s="131"/>
      <c r="K61" s="131"/>
      <c r="L61" s="96"/>
      <c r="M61" s="132"/>
      <c r="N61" s="96"/>
      <c r="O61" s="132"/>
      <c r="P61" s="96"/>
      <c r="Q61" s="132"/>
      <c r="R61" s="133"/>
      <c r="S61" s="61"/>
      <c r="T61" s="61"/>
      <c r="U61" s="61"/>
      <c r="V61" s="63"/>
      <c r="W61" s="133"/>
      <c r="X61" s="63"/>
      <c r="Y61" s="61"/>
      <c r="Z61" s="63"/>
      <c r="AA61" s="61"/>
      <c r="AB61" s="134"/>
    </row>
    <row r="62" spans="1:28" ht="34.5" customHeight="1">
      <c r="A62" s="94">
        <v>56</v>
      </c>
      <c r="B62" s="135">
        <f>'Перечень сроки источники'!B64</f>
        <v>0</v>
      </c>
      <c r="C62" s="129">
        <f>'Перечень сроки источники'!C64</f>
        <v>0</v>
      </c>
      <c r="D62" s="61"/>
      <c r="E62" s="96"/>
      <c r="F62" s="61"/>
      <c r="G62" s="136">
        <f>'Перечень сроки источники'!O64</f>
        <v>0</v>
      </c>
      <c r="H62" s="136">
        <f>'Перечень сроки источники'!P64</f>
        <v>0</v>
      </c>
      <c r="I62" s="131"/>
      <c r="J62" s="131"/>
      <c r="K62" s="131"/>
      <c r="L62" s="96"/>
      <c r="M62" s="132"/>
      <c r="N62" s="96"/>
      <c r="O62" s="132"/>
      <c r="P62" s="96"/>
      <c r="Q62" s="132"/>
      <c r="R62" s="133"/>
      <c r="S62" s="61"/>
      <c r="T62" s="61"/>
      <c r="U62" s="61"/>
      <c r="V62" s="63"/>
      <c r="W62" s="133"/>
      <c r="X62" s="63"/>
      <c r="Y62" s="61"/>
      <c r="Z62" s="63"/>
      <c r="AA62" s="61"/>
      <c r="AB62" s="134"/>
    </row>
    <row r="63" spans="1:28" ht="34.5" customHeight="1">
      <c r="A63" s="94">
        <v>57</v>
      </c>
      <c r="B63" s="135">
        <f>'Перечень сроки источники'!B65</f>
        <v>0</v>
      </c>
      <c r="C63" s="129">
        <f>'Перечень сроки источники'!C65</f>
        <v>0</v>
      </c>
      <c r="D63" s="61"/>
      <c r="E63" s="96"/>
      <c r="F63" s="61"/>
      <c r="G63" s="136">
        <f>'Перечень сроки источники'!O65</f>
        <v>0</v>
      </c>
      <c r="H63" s="136">
        <f>'Перечень сроки источники'!P65</f>
        <v>0</v>
      </c>
      <c r="I63" s="131"/>
      <c r="J63" s="131"/>
      <c r="K63" s="131"/>
      <c r="L63" s="96"/>
      <c r="M63" s="132"/>
      <c r="N63" s="96"/>
      <c r="O63" s="132"/>
      <c r="P63" s="96"/>
      <c r="Q63" s="132"/>
      <c r="R63" s="133"/>
      <c r="S63" s="61"/>
      <c r="T63" s="61"/>
      <c r="U63" s="61"/>
      <c r="V63" s="63"/>
      <c r="W63" s="133"/>
      <c r="X63" s="63"/>
      <c r="Y63" s="61"/>
      <c r="Z63" s="63"/>
      <c r="AA63" s="61"/>
      <c r="AB63" s="134"/>
    </row>
    <row r="64" spans="1:28" ht="34.5" customHeight="1">
      <c r="A64" s="94">
        <v>58</v>
      </c>
      <c r="B64" s="135">
        <f>'Перечень сроки источники'!B66</f>
        <v>0</v>
      </c>
      <c r="C64" s="129">
        <f>'Перечень сроки источники'!C66</f>
        <v>0</v>
      </c>
      <c r="D64" s="61"/>
      <c r="E64" s="96"/>
      <c r="F64" s="61"/>
      <c r="G64" s="136">
        <f>'Перечень сроки источники'!O66</f>
        <v>0</v>
      </c>
      <c r="H64" s="136">
        <f>'Перечень сроки источники'!P66</f>
        <v>0</v>
      </c>
      <c r="I64" s="131"/>
      <c r="J64" s="131"/>
      <c r="K64" s="131"/>
      <c r="L64" s="96"/>
      <c r="M64" s="132"/>
      <c r="N64" s="96"/>
      <c r="O64" s="132"/>
      <c r="P64" s="96"/>
      <c r="Q64" s="132"/>
      <c r="R64" s="133"/>
      <c r="S64" s="61"/>
      <c r="T64" s="61"/>
      <c r="U64" s="61"/>
      <c r="V64" s="63"/>
      <c r="W64" s="133"/>
      <c r="X64" s="63"/>
      <c r="Y64" s="61"/>
      <c r="Z64" s="63"/>
      <c r="AA64" s="61"/>
      <c r="AB64" s="134"/>
    </row>
    <row r="65" spans="1:28" ht="34.5" customHeight="1">
      <c r="A65" s="94">
        <v>59</v>
      </c>
      <c r="B65" s="135">
        <f>'Перечень сроки источники'!B67</f>
        <v>0</v>
      </c>
      <c r="C65" s="129">
        <f>'Перечень сроки источники'!C67</f>
        <v>0</v>
      </c>
      <c r="D65" s="61"/>
      <c r="E65" s="96"/>
      <c r="F65" s="61"/>
      <c r="G65" s="136">
        <f>'Перечень сроки источники'!O67</f>
        <v>0</v>
      </c>
      <c r="H65" s="136">
        <f>'Перечень сроки источники'!P67</f>
        <v>0</v>
      </c>
      <c r="I65" s="131"/>
      <c r="J65" s="131"/>
      <c r="K65" s="131"/>
      <c r="L65" s="96"/>
      <c r="M65" s="132"/>
      <c r="N65" s="96"/>
      <c r="O65" s="132"/>
      <c r="P65" s="96"/>
      <c r="Q65" s="132"/>
      <c r="R65" s="133"/>
      <c r="S65" s="61"/>
      <c r="T65" s="61"/>
      <c r="U65" s="61"/>
      <c r="V65" s="63"/>
      <c r="W65" s="133"/>
      <c r="X65" s="63"/>
      <c r="Y65" s="61"/>
      <c r="Z65" s="63"/>
      <c r="AA65" s="61"/>
      <c r="AB65" s="134"/>
    </row>
    <row r="66" spans="1:28" ht="34.5" customHeight="1">
      <c r="A66" s="94">
        <v>60</v>
      </c>
      <c r="B66" s="135">
        <f>'Перечень сроки источники'!B68</f>
        <v>0</v>
      </c>
      <c r="C66" s="129">
        <f>'Перечень сроки источники'!C68</f>
        <v>0</v>
      </c>
      <c r="D66" s="61"/>
      <c r="E66" s="96"/>
      <c r="F66" s="61"/>
      <c r="G66" s="136">
        <f>'Перечень сроки источники'!O68</f>
        <v>0</v>
      </c>
      <c r="H66" s="136">
        <f>'Перечень сроки источники'!P68</f>
        <v>0</v>
      </c>
      <c r="I66" s="131"/>
      <c r="J66" s="131"/>
      <c r="K66" s="131"/>
      <c r="L66" s="96"/>
      <c r="M66" s="132"/>
      <c r="N66" s="96"/>
      <c r="O66" s="132"/>
      <c r="P66" s="96"/>
      <c r="Q66" s="132"/>
      <c r="R66" s="133"/>
      <c r="S66" s="61"/>
      <c r="T66" s="61"/>
      <c r="U66" s="61"/>
      <c r="V66" s="63"/>
      <c r="W66" s="133"/>
      <c r="X66" s="63"/>
      <c r="Y66" s="61"/>
      <c r="Z66" s="63"/>
      <c r="AA66" s="61"/>
      <c r="AB66" s="134"/>
    </row>
    <row r="67" spans="1:28" ht="34.5" customHeight="1">
      <c r="A67" s="94">
        <v>61</v>
      </c>
      <c r="B67" s="135">
        <f>'Перечень сроки источники'!B69</f>
        <v>0</v>
      </c>
      <c r="C67" s="129">
        <f>'Перечень сроки источники'!C69</f>
        <v>0</v>
      </c>
      <c r="D67" s="61"/>
      <c r="E67" s="96"/>
      <c r="F67" s="61"/>
      <c r="G67" s="136">
        <f>'Перечень сроки источники'!O69</f>
        <v>0</v>
      </c>
      <c r="H67" s="136">
        <f>'Перечень сроки источники'!P69</f>
        <v>0</v>
      </c>
      <c r="I67" s="131"/>
      <c r="J67" s="131"/>
      <c r="K67" s="131"/>
      <c r="L67" s="96"/>
      <c r="M67" s="132"/>
      <c r="N67" s="96"/>
      <c r="O67" s="132"/>
      <c r="P67" s="96"/>
      <c r="Q67" s="132"/>
      <c r="R67" s="133"/>
      <c r="S67" s="61"/>
      <c r="T67" s="61"/>
      <c r="U67" s="61"/>
      <c r="V67" s="63"/>
      <c r="W67" s="133"/>
      <c r="X67" s="63"/>
      <c r="Y67" s="61"/>
      <c r="Z67" s="63"/>
      <c r="AA67" s="61"/>
      <c r="AB67" s="134"/>
    </row>
    <row r="68" spans="1:28" ht="34.5" customHeight="1">
      <c r="A68" s="94">
        <v>62</v>
      </c>
      <c r="B68" s="135">
        <f>'Перечень сроки источники'!B70</f>
        <v>0</v>
      </c>
      <c r="C68" s="129">
        <f>'Перечень сроки источники'!C70</f>
        <v>0</v>
      </c>
      <c r="D68" s="61"/>
      <c r="E68" s="96"/>
      <c r="F68" s="61"/>
      <c r="G68" s="136">
        <f>'Перечень сроки источники'!O70</f>
        <v>0</v>
      </c>
      <c r="H68" s="136">
        <f>'Перечень сроки источники'!P70</f>
        <v>0</v>
      </c>
      <c r="I68" s="131"/>
      <c r="J68" s="131"/>
      <c r="K68" s="131"/>
      <c r="L68" s="96"/>
      <c r="M68" s="132"/>
      <c r="N68" s="96"/>
      <c r="O68" s="132"/>
      <c r="P68" s="96"/>
      <c r="Q68" s="132"/>
      <c r="R68" s="133"/>
      <c r="S68" s="61"/>
      <c r="T68" s="61"/>
      <c r="U68" s="61"/>
      <c r="V68" s="63"/>
      <c r="W68" s="133"/>
      <c r="X68" s="63"/>
      <c r="Y68" s="61"/>
      <c r="Z68" s="63"/>
      <c r="AA68" s="61"/>
      <c r="AB68" s="134"/>
    </row>
    <row r="69" spans="1:28" ht="34.5" customHeight="1">
      <c r="A69" s="94">
        <v>63</v>
      </c>
      <c r="B69" s="135">
        <f>'Перечень сроки источники'!B71</f>
        <v>0</v>
      </c>
      <c r="C69" s="129">
        <f>'Перечень сроки источники'!C71</f>
        <v>0</v>
      </c>
      <c r="D69" s="61"/>
      <c r="E69" s="96"/>
      <c r="F69" s="61"/>
      <c r="G69" s="136">
        <f>'Перечень сроки источники'!O71</f>
        <v>0</v>
      </c>
      <c r="H69" s="136">
        <f>'Перечень сроки источники'!P71</f>
        <v>0</v>
      </c>
      <c r="I69" s="131"/>
      <c r="J69" s="131"/>
      <c r="K69" s="131"/>
      <c r="L69" s="96"/>
      <c r="M69" s="132"/>
      <c r="N69" s="96"/>
      <c r="O69" s="132"/>
      <c r="P69" s="96"/>
      <c r="Q69" s="132"/>
      <c r="R69" s="133"/>
      <c r="S69" s="61"/>
      <c r="T69" s="61"/>
      <c r="U69" s="61"/>
      <c r="V69" s="63"/>
      <c r="W69" s="133"/>
      <c r="X69" s="63"/>
      <c r="Y69" s="61"/>
      <c r="Z69" s="63"/>
      <c r="AA69" s="61"/>
      <c r="AB69" s="134"/>
    </row>
    <row r="70" spans="1:28" ht="34.5" customHeight="1">
      <c r="A70" s="94">
        <v>64</v>
      </c>
      <c r="B70" s="135">
        <f>'Перечень сроки источники'!B72</f>
        <v>0</v>
      </c>
      <c r="C70" s="129">
        <f>'Перечень сроки источники'!C72</f>
        <v>0</v>
      </c>
      <c r="D70" s="61"/>
      <c r="E70" s="96"/>
      <c r="F70" s="61"/>
      <c r="G70" s="136">
        <f>'Перечень сроки источники'!O72</f>
        <v>0</v>
      </c>
      <c r="H70" s="136">
        <f>'Перечень сроки источники'!P72</f>
        <v>0</v>
      </c>
      <c r="I70" s="131"/>
      <c r="J70" s="131"/>
      <c r="K70" s="131"/>
      <c r="L70" s="96"/>
      <c r="M70" s="132"/>
      <c r="N70" s="96"/>
      <c r="O70" s="132"/>
      <c r="P70" s="96"/>
      <c r="Q70" s="132"/>
      <c r="R70" s="133"/>
      <c r="S70" s="61"/>
      <c r="T70" s="61"/>
      <c r="U70" s="61"/>
      <c r="V70" s="63"/>
      <c r="W70" s="133"/>
      <c r="X70" s="63"/>
      <c r="Y70" s="61"/>
      <c r="Z70" s="63"/>
      <c r="AA70" s="61"/>
      <c r="AB70" s="134"/>
    </row>
    <row r="71" spans="1:28" ht="34.5" customHeight="1">
      <c r="A71" s="94">
        <v>65</v>
      </c>
      <c r="B71" s="135">
        <f>'Перечень сроки источники'!B73</f>
        <v>0</v>
      </c>
      <c r="C71" s="129">
        <f>'Перечень сроки источники'!C73</f>
        <v>0</v>
      </c>
      <c r="D71" s="61"/>
      <c r="E71" s="96"/>
      <c r="F71" s="61"/>
      <c r="G71" s="136">
        <f>'Перечень сроки источники'!O73</f>
        <v>0</v>
      </c>
      <c r="H71" s="136">
        <f>'Перечень сроки источники'!P73</f>
        <v>0</v>
      </c>
      <c r="I71" s="131"/>
      <c r="J71" s="131"/>
      <c r="K71" s="131"/>
      <c r="L71" s="96"/>
      <c r="M71" s="132"/>
      <c r="N71" s="96"/>
      <c r="O71" s="132"/>
      <c r="P71" s="96"/>
      <c r="Q71" s="132"/>
      <c r="R71" s="133"/>
      <c r="S71" s="61"/>
      <c r="T71" s="61"/>
      <c r="U71" s="61"/>
      <c r="V71" s="63"/>
      <c r="W71" s="133"/>
      <c r="X71" s="63"/>
      <c r="Y71" s="61"/>
      <c r="Z71" s="63"/>
      <c r="AA71" s="61"/>
      <c r="AB71" s="134"/>
    </row>
    <row r="72" spans="1:28" ht="34.5" customHeight="1">
      <c r="A72" s="94">
        <v>66</v>
      </c>
      <c r="B72" s="135">
        <f>'Перечень сроки источники'!B74</f>
        <v>0</v>
      </c>
      <c r="C72" s="129">
        <f>'Перечень сроки источники'!C74</f>
        <v>0</v>
      </c>
      <c r="D72" s="61"/>
      <c r="E72" s="96"/>
      <c r="F72" s="61"/>
      <c r="G72" s="136">
        <f>'Перечень сроки источники'!O74</f>
        <v>0</v>
      </c>
      <c r="H72" s="136">
        <f>'Перечень сроки источники'!P74</f>
        <v>0</v>
      </c>
      <c r="I72" s="131"/>
      <c r="J72" s="131"/>
      <c r="K72" s="131"/>
      <c r="L72" s="96"/>
      <c r="M72" s="132"/>
      <c r="N72" s="96"/>
      <c r="O72" s="132"/>
      <c r="P72" s="96"/>
      <c r="Q72" s="132"/>
      <c r="R72" s="133"/>
      <c r="S72" s="61"/>
      <c r="T72" s="61"/>
      <c r="U72" s="61"/>
      <c r="V72" s="63"/>
      <c r="W72" s="133"/>
      <c r="X72" s="63"/>
      <c r="Y72" s="61"/>
      <c r="Z72" s="63"/>
      <c r="AA72" s="61"/>
      <c r="AB72" s="134"/>
    </row>
    <row r="73" spans="1:28" ht="34.5" customHeight="1">
      <c r="A73" s="94">
        <v>67</v>
      </c>
      <c r="B73" s="135">
        <f>'Перечень сроки источники'!B75</f>
        <v>0</v>
      </c>
      <c r="C73" s="129">
        <f>'Перечень сроки источники'!C75</f>
        <v>0</v>
      </c>
      <c r="D73" s="61"/>
      <c r="E73" s="96"/>
      <c r="F73" s="61"/>
      <c r="G73" s="136">
        <f>'Перечень сроки источники'!O75</f>
        <v>0</v>
      </c>
      <c r="H73" s="136">
        <f>'Перечень сроки источники'!P75</f>
        <v>0</v>
      </c>
      <c r="I73" s="131"/>
      <c r="J73" s="131"/>
      <c r="K73" s="131"/>
      <c r="L73" s="96"/>
      <c r="M73" s="132"/>
      <c r="N73" s="96"/>
      <c r="O73" s="132"/>
      <c r="P73" s="96"/>
      <c r="Q73" s="132"/>
      <c r="R73" s="133"/>
      <c r="S73" s="61"/>
      <c r="T73" s="61"/>
      <c r="U73" s="61"/>
      <c r="V73" s="63"/>
      <c r="W73" s="133"/>
      <c r="X73" s="63"/>
      <c r="Y73" s="61"/>
      <c r="Z73" s="63"/>
      <c r="AA73" s="61"/>
      <c r="AB73" s="134"/>
    </row>
    <row r="74" spans="1:28" ht="34.5" customHeight="1">
      <c r="A74" s="94">
        <v>68</v>
      </c>
      <c r="B74" s="135">
        <f>'Перечень сроки источники'!B76</f>
        <v>0</v>
      </c>
      <c r="C74" s="129">
        <f>'Перечень сроки источники'!C76</f>
        <v>0</v>
      </c>
      <c r="D74" s="61"/>
      <c r="E74" s="96"/>
      <c r="F74" s="61"/>
      <c r="G74" s="136">
        <f>'Перечень сроки источники'!O76</f>
        <v>0</v>
      </c>
      <c r="H74" s="136">
        <f>'Перечень сроки источники'!P76</f>
        <v>0</v>
      </c>
      <c r="I74" s="131"/>
      <c r="J74" s="131"/>
      <c r="K74" s="131"/>
      <c r="L74" s="96"/>
      <c r="M74" s="132"/>
      <c r="N74" s="96"/>
      <c r="O74" s="132"/>
      <c r="P74" s="96"/>
      <c r="Q74" s="132"/>
      <c r="R74" s="133"/>
      <c r="S74" s="61"/>
      <c r="T74" s="61"/>
      <c r="U74" s="61"/>
      <c r="V74" s="63"/>
      <c r="W74" s="133"/>
      <c r="X74" s="63"/>
      <c r="Y74" s="61"/>
      <c r="Z74" s="63"/>
      <c r="AA74" s="61"/>
      <c r="AB74" s="134"/>
    </row>
    <row r="75" spans="1:28" ht="34.5" customHeight="1">
      <c r="A75" s="94">
        <v>69</v>
      </c>
      <c r="B75" s="135">
        <f>'Перечень сроки источники'!B77</f>
        <v>0</v>
      </c>
      <c r="C75" s="129">
        <f>'Перечень сроки источники'!C77</f>
        <v>0</v>
      </c>
      <c r="D75" s="61"/>
      <c r="E75" s="96"/>
      <c r="F75" s="61"/>
      <c r="G75" s="136">
        <f>'Перечень сроки источники'!O77</f>
        <v>0</v>
      </c>
      <c r="H75" s="136">
        <f>'Перечень сроки источники'!P77</f>
        <v>0</v>
      </c>
      <c r="I75" s="131"/>
      <c r="J75" s="131"/>
      <c r="K75" s="131"/>
      <c r="L75" s="96"/>
      <c r="M75" s="132"/>
      <c r="N75" s="96"/>
      <c r="O75" s="132"/>
      <c r="P75" s="96"/>
      <c r="Q75" s="132"/>
      <c r="R75" s="133"/>
      <c r="S75" s="61"/>
      <c r="T75" s="61"/>
      <c r="U75" s="61"/>
      <c r="V75" s="63"/>
      <c r="W75" s="133"/>
      <c r="X75" s="63"/>
      <c r="Y75" s="61"/>
      <c r="Z75" s="63"/>
      <c r="AA75" s="61"/>
      <c r="AB75" s="134"/>
    </row>
    <row r="76" spans="1:28" ht="34.5" customHeight="1">
      <c r="A76" s="94">
        <v>70</v>
      </c>
      <c r="B76" s="135">
        <f>'Перечень сроки источники'!B78</f>
        <v>0</v>
      </c>
      <c r="C76" s="129">
        <f>'Перечень сроки источники'!C78</f>
        <v>0</v>
      </c>
      <c r="D76" s="61"/>
      <c r="E76" s="96"/>
      <c r="F76" s="61"/>
      <c r="G76" s="136">
        <f>'Перечень сроки источники'!O78</f>
        <v>0</v>
      </c>
      <c r="H76" s="136">
        <f>'Перечень сроки источники'!P78</f>
        <v>0</v>
      </c>
      <c r="I76" s="131"/>
      <c r="J76" s="131"/>
      <c r="K76" s="131"/>
      <c r="L76" s="96"/>
      <c r="M76" s="132"/>
      <c r="N76" s="96"/>
      <c r="O76" s="132"/>
      <c r="P76" s="96"/>
      <c r="Q76" s="132"/>
      <c r="R76" s="133"/>
      <c r="S76" s="61"/>
      <c r="T76" s="61"/>
      <c r="U76" s="61"/>
      <c r="V76" s="63"/>
      <c r="W76" s="133"/>
      <c r="X76" s="63"/>
      <c r="Y76" s="61"/>
      <c r="Z76" s="63"/>
      <c r="AA76" s="61"/>
      <c r="AB76" s="134"/>
    </row>
    <row r="77" spans="1:28" ht="34.5" customHeight="1">
      <c r="A77" s="94">
        <v>71</v>
      </c>
      <c r="B77" s="135">
        <f>'Перечень сроки источники'!B79</f>
        <v>0</v>
      </c>
      <c r="C77" s="129">
        <f>'Перечень сроки источники'!C79</f>
        <v>0</v>
      </c>
      <c r="D77" s="61"/>
      <c r="E77" s="96"/>
      <c r="F77" s="61"/>
      <c r="G77" s="136">
        <f>'Перечень сроки источники'!O79</f>
        <v>0</v>
      </c>
      <c r="H77" s="136">
        <f>'Перечень сроки источники'!P79</f>
        <v>0</v>
      </c>
      <c r="I77" s="131"/>
      <c r="J77" s="131"/>
      <c r="K77" s="131"/>
      <c r="L77" s="96"/>
      <c r="M77" s="132"/>
      <c r="N77" s="96"/>
      <c r="O77" s="132"/>
      <c r="P77" s="96"/>
      <c r="Q77" s="132"/>
      <c r="R77" s="133"/>
      <c r="S77" s="61"/>
      <c r="T77" s="61"/>
      <c r="U77" s="61"/>
      <c r="V77" s="63"/>
      <c r="W77" s="133"/>
      <c r="X77" s="63"/>
      <c r="Y77" s="61"/>
      <c r="Z77" s="63"/>
      <c r="AA77" s="61"/>
      <c r="AB77" s="134"/>
    </row>
    <row r="78" spans="1:28" ht="34.5" customHeight="1">
      <c r="A78" s="94">
        <v>72</v>
      </c>
      <c r="B78" s="135">
        <f>'Перечень сроки источники'!B80</f>
        <v>0</v>
      </c>
      <c r="C78" s="129">
        <f>'Перечень сроки источники'!C80</f>
        <v>0</v>
      </c>
      <c r="D78" s="61"/>
      <c r="E78" s="96"/>
      <c r="F78" s="61"/>
      <c r="G78" s="136">
        <f>'Перечень сроки источники'!O80</f>
        <v>0</v>
      </c>
      <c r="H78" s="136">
        <f>'Перечень сроки источники'!P80</f>
        <v>0</v>
      </c>
      <c r="I78" s="131"/>
      <c r="J78" s="131"/>
      <c r="K78" s="131"/>
      <c r="L78" s="96"/>
      <c r="M78" s="132"/>
      <c r="N78" s="96"/>
      <c r="O78" s="132"/>
      <c r="P78" s="96"/>
      <c r="Q78" s="132"/>
      <c r="R78" s="133"/>
      <c r="S78" s="61"/>
      <c r="T78" s="61"/>
      <c r="U78" s="61"/>
      <c r="V78" s="63"/>
      <c r="W78" s="133"/>
      <c r="X78" s="63"/>
      <c r="Y78" s="61"/>
      <c r="Z78" s="63"/>
      <c r="AA78" s="61"/>
      <c r="AB78" s="134"/>
    </row>
    <row r="79" spans="1:28" ht="34.5" customHeight="1">
      <c r="A79" s="94">
        <v>73</v>
      </c>
      <c r="B79" s="135">
        <f>'Перечень сроки источники'!B81</f>
        <v>0</v>
      </c>
      <c r="C79" s="129">
        <f>'Перечень сроки источники'!C81</f>
        <v>0</v>
      </c>
      <c r="D79" s="61"/>
      <c r="E79" s="96"/>
      <c r="F79" s="61"/>
      <c r="G79" s="136">
        <f>'Перечень сроки источники'!O81</f>
        <v>0</v>
      </c>
      <c r="H79" s="136">
        <f>'Перечень сроки источники'!P81</f>
        <v>0</v>
      </c>
      <c r="I79" s="131"/>
      <c r="J79" s="131"/>
      <c r="K79" s="131"/>
      <c r="L79" s="96"/>
      <c r="M79" s="132"/>
      <c r="N79" s="96"/>
      <c r="O79" s="132"/>
      <c r="P79" s="96"/>
      <c r="Q79" s="132"/>
      <c r="R79" s="133"/>
      <c r="S79" s="61"/>
      <c r="T79" s="61"/>
      <c r="U79" s="61"/>
      <c r="V79" s="63"/>
      <c r="W79" s="133"/>
      <c r="X79" s="63"/>
      <c r="Y79" s="61"/>
      <c r="Z79" s="63"/>
      <c r="AA79" s="61"/>
      <c r="AB79" s="134"/>
    </row>
    <row r="80" spans="1:28" ht="34.5" customHeight="1">
      <c r="A80" s="94">
        <v>74</v>
      </c>
      <c r="B80" s="135">
        <f>'Перечень сроки источники'!B82</f>
        <v>0</v>
      </c>
      <c r="C80" s="129">
        <f>'Перечень сроки источники'!C82</f>
        <v>0</v>
      </c>
      <c r="D80" s="61"/>
      <c r="E80" s="96"/>
      <c r="F80" s="61"/>
      <c r="G80" s="136">
        <f>'Перечень сроки источники'!O82</f>
        <v>0</v>
      </c>
      <c r="H80" s="136">
        <f>'Перечень сроки источники'!P82</f>
        <v>0</v>
      </c>
      <c r="I80" s="131"/>
      <c r="J80" s="131"/>
      <c r="K80" s="131"/>
      <c r="L80" s="96"/>
      <c r="M80" s="132"/>
      <c r="N80" s="96"/>
      <c r="O80" s="132"/>
      <c r="P80" s="96"/>
      <c r="Q80" s="132"/>
      <c r="R80" s="133"/>
      <c r="S80" s="61"/>
      <c r="T80" s="61"/>
      <c r="U80" s="61"/>
      <c r="V80" s="63"/>
      <c r="W80" s="133"/>
      <c r="X80" s="63"/>
      <c r="Y80" s="61"/>
      <c r="Z80" s="63"/>
      <c r="AA80" s="61"/>
      <c r="AB80" s="134"/>
    </row>
    <row r="81" spans="1:28" ht="34.5" customHeight="1">
      <c r="A81" s="94">
        <v>75</v>
      </c>
      <c r="B81" s="135">
        <f>'Перечень сроки источники'!B83</f>
        <v>0</v>
      </c>
      <c r="C81" s="129">
        <f>'Перечень сроки источники'!C83</f>
        <v>0</v>
      </c>
      <c r="D81" s="61"/>
      <c r="E81" s="96"/>
      <c r="F81" s="61"/>
      <c r="G81" s="136">
        <f>'Перечень сроки источники'!O83</f>
        <v>0</v>
      </c>
      <c r="H81" s="136">
        <f>'Перечень сроки источники'!P83</f>
        <v>0</v>
      </c>
      <c r="I81" s="131"/>
      <c r="J81" s="131"/>
      <c r="K81" s="131"/>
      <c r="L81" s="96"/>
      <c r="M81" s="132"/>
      <c r="N81" s="96"/>
      <c r="O81" s="132"/>
      <c r="P81" s="96"/>
      <c r="Q81" s="132"/>
      <c r="R81" s="133"/>
      <c r="S81" s="61"/>
      <c r="T81" s="61"/>
      <c r="U81" s="61"/>
      <c r="V81" s="63"/>
      <c r="W81" s="133"/>
      <c r="X81" s="63"/>
      <c r="Y81" s="61"/>
      <c r="Z81" s="63"/>
      <c r="AA81" s="61"/>
      <c r="AB81" s="134"/>
    </row>
    <row r="82" spans="1:28" ht="34.5" customHeight="1">
      <c r="A82" s="94">
        <v>76</v>
      </c>
      <c r="B82" s="135">
        <f>'Перечень сроки источники'!B84</f>
        <v>0</v>
      </c>
      <c r="C82" s="129">
        <f>'Перечень сроки источники'!C84</f>
        <v>0</v>
      </c>
      <c r="D82" s="61"/>
      <c r="E82" s="96"/>
      <c r="F82" s="61"/>
      <c r="G82" s="136">
        <f>'Перечень сроки источники'!O84</f>
        <v>0</v>
      </c>
      <c r="H82" s="136">
        <f>'Перечень сроки источники'!P84</f>
        <v>0</v>
      </c>
      <c r="I82" s="131"/>
      <c r="J82" s="131"/>
      <c r="K82" s="131"/>
      <c r="L82" s="96"/>
      <c r="M82" s="132"/>
      <c r="N82" s="96"/>
      <c r="O82" s="132"/>
      <c r="P82" s="96"/>
      <c r="Q82" s="132"/>
      <c r="R82" s="133"/>
      <c r="S82" s="61"/>
      <c r="T82" s="61"/>
      <c r="U82" s="61"/>
      <c r="V82" s="63"/>
      <c r="W82" s="133"/>
      <c r="X82" s="63"/>
      <c r="Y82" s="61"/>
      <c r="Z82" s="63"/>
      <c r="AA82" s="61"/>
      <c r="AB82" s="134"/>
    </row>
    <row r="83" spans="1:28" ht="34.5" customHeight="1">
      <c r="A83" s="94">
        <v>77</v>
      </c>
      <c r="B83" s="135">
        <f>'Перечень сроки источники'!B85</f>
        <v>0</v>
      </c>
      <c r="C83" s="129">
        <f>'Перечень сроки источники'!C85</f>
        <v>0</v>
      </c>
      <c r="D83" s="61"/>
      <c r="E83" s="96"/>
      <c r="F83" s="61"/>
      <c r="G83" s="136">
        <f>'Перечень сроки источники'!O85</f>
        <v>0</v>
      </c>
      <c r="H83" s="136">
        <f>'Перечень сроки источники'!P85</f>
        <v>0</v>
      </c>
      <c r="I83" s="131"/>
      <c r="J83" s="131"/>
      <c r="K83" s="131"/>
      <c r="L83" s="96"/>
      <c r="M83" s="132"/>
      <c r="N83" s="96"/>
      <c r="O83" s="132"/>
      <c r="P83" s="96"/>
      <c r="Q83" s="132"/>
      <c r="R83" s="133"/>
      <c r="S83" s="61"/>
      <c r="T83" s="61"/>
      <c r="U83" s="61"/>
      <c r="V83" s="63"/>
      <c r="W83" s="133"/>
      <c r="X83" s="63"/>
      <c r="Y83" s="61"/>
      <c r="Z83" s="63"/>
      <c r="AA83" s="61"/>
      <c r="AB83" s="134"/>
    </row>
    <row r="84" spans="1:28" ht="34.5" customHeight="1">
      <c r="A84" s="94">
        <v>78</v>
      </c>
      <c r="B84" s="135">
        <f>'Перечень сроки источники'!B86</f>
        <v>0</v>
      </c>
      <c r="C84" s="129">
        <f>'Перечень сроки источники'!C86</f>
        <v>0</v>
      </c>
      <c r="D84" s="61"/>
      <c r="E84" s="96"/>
      <c r="F84" s="61"/>
      <c r="G84" s="136">
        <f>'Перечень сроки источники'!O86</f>
        <v>0</v>
      </c>
      <c r="H84" s="136">
        <f>'Перечень сроки источники'!P86</f>
        <v>0</v>
      </c>
      <c r="I84" s="131"/>
      <c r="J84" s="131"/>
      <c r="K84" s="131"/>
      <c r="L84" s="96"/>
      <c r="M84" s="132"/>
      <c r="N84" s="96"/>
      <c r="O84" s="132"/>
      <c r="P84" s="96"/>
      <c r="Q84" s="132"/>
      <c r="R84" s="133"/>
      <c r="S84" s="61"/>
      <c r="T84" s="61"/>
      <c r="U84" s="61"/>
      <c r="V84" s="63"/>
      <c r="W84" s="133"/>
      <c r="X84" s="63"/>
      <c r="Y84" s="61"/>
      <c r="Z84" s="63"/>
      <c r="AA84" s="61"/>
      <c r="AB84" s="134"/>
    </row>
    <row r="85" spans="1:28" ht="34.5" customHeight="1">
      <c r="A85" s="94">
        <v>79</v>
      </c>
      <c r="B85" s="135">
        <f>'Перечень сроки источники'!B87</f>
        <v>0</v>
      </c>
      <c r="C85" s="129">
        <f>'Перечень сроки источники'!C87</f>
        <v>0</v>
      </c>
      <c r="D85" s="61"/>
      <c r="E85" s="96"/>
      <c r="F85" s="61"/>
      <c r="G85" s="136">
        <f>'Перечень сроки источники'!O87</f>
        <v>0</v>
      </c>
      <c r="H85" s="136">
        <f>'Перечень сроки источники'!P87</f>
        <v>0</v>
      </c>
      <c r="I85" s="131"/>
      <c r="J85" s="131"/>
      <c r="K85" s="131"/>
      <c r="L85" s="96"/>
      <c r="M85" s="132"/>
      <c r="N85" s="96"/>
      <c r="O85" s="132"/>
      <c r="P85" s="96"/>
      <c r="Q85" s="132"/>
      <c r="R85" s="133"/>
      <c r="S85" s="61"/>
      <c r="T85" s="61"/>
      <c r="U85" s="61"/>
      <c r="V85" s="63"/>
      <c r="W85" s="133"/>
      <c r="X85" s="63"/>
      <c r="Y85" s="61"/>
      <c r="Z85" s="63"/>
      <c r="AA85" s="61"/>
      <c r="AB85" s="134"/>
    </row>
    <row r="86" spans="1:28" ht="34.5" customHeight="1">
      <c r="A86" s="94">
        <v>80</v>
      </c>
      <c r="B86" s="135">
        <f>'Перечень сроки источники'!B88</f>
        <v>0</v>
      </c>
      <c r="C86" s="129">
        <f>'Перечень сроки источники'!C88</f>
        <v>0</v>
      </c>
      <c r="D86" s="61"/>
      <c r="E86" s="96"/>
      <c r="F86" s="61"/>
      <c r="G86" s="136">
        <f>'Перечень сроки источники'!O88</f>
        <v>0</v>
      </c>
      <c r="H86" s="136">
        <f>'Перечень сроки источники'!P88</f>
        <v>0</v>
      </c>
      <c r="I86" s="131"/>
      <c r="J86" s="131"/>
      <c r="K86" s="131"/>
      <c r="L86" s="96"/>
      <c r="M86" s="132"/>
      <c r="N86" s="96"/>
      <c r="O86" s="132"/>
      <c r="P86" s="96"/>
      <c r="Q86" s="132"/>
      <c r="R86" s="133"/>
      <c r="S86" s="61"/>
      <c r="T86" s="61"/>
      <c r="U86" s="61"/>
      <c r="V86" s="63"/>
      <c r="W86" s="133"/>
      <c r="X86" s="63"/>
      <c r="Y86" s="61"/>
      <c r="Z86" s="63"/>
      <c r="AA86" s="61"/>
      <c r="AB86" s="134"/>
    </row>
    <row r="87" spans="1:28" ht="34.5" customHeight="1">
      <c r="A87" s="94">
        <v>81</v>
      </c>
      <c r="B87" s="135">
        <f>'Перечень сроки источники'!B89</f>
        <v>0</v>
      </c>
      <c r="C87" s="129">
        <f>'Перечень сроки источники'!C89</f>
        <v>0</v>
      </c>
      <c r="D87" s="61"/>
      <c r="E87" s="96"/>
      <c r="F87" s="61"/>
      <c r="G87" s="136">
        <f>'Перечень сроки источники'!O89</f>
        <v>0</v>
      </c>
      <c r="H87" s="136">
        <f>'Перечень сроки источники'!P89</f>
        <v>0</v>
      </c>
      <c r="I87" s="131"/>
      <c r="J87" s="131"/>
      <c r="K87" s="131"/>
      <c r="L87" s="96"/>
      <c r="M87" s="132"/>
      <c r="N87" s="96"/>
      <c r="O87" s="132"/>
      <c r="P87" s="96"/>
      <c r="Q87" s="132"/>
      <c r="R87" s="133"/>
      <c r="S87" s="61"/>
      <c r="T87" s="61"/>
      <c r="U87" s="61"/>
      <c r="V87" s="63"/>
      <c r="W87" s="133"/>
      <c r="X87" s="63"/>
      <c r="Y87" s="61"/>
      <c r="Z87" s="63"/>
      <c r="AA87" s="61"/>
      <c r="AB87" s="134"/>
    </row>
    <row r="88" spans="1:28" ht="34.5" customHeight="1">
      <c r="A88" s="94">
        <v>82</v>
      </c>
      <c r="B88" s="135">
        <f>'Перечень сроки источники'!B90</f>
        <v>0</v>
      </c>
      <c r="C88" s="129">
        <f>'Перечень сроки источники'!C90</f>
        <v>0</v>
      </c>
      <c r="D88" s="61"/>
      <c r="E88" s="96"/>
      <c r="F88" s="61"/>
      <c r="G88" s="136">
        <f>'Перечень сроки источники'!O90</f>
        <v>0</v>
      </c>
      <c r="H88" s="136">
        <f>'Перечень сроки источники'!P90</f>
        <v>0</v>
      </c>
      <c r="I88" s="131"/>
      <c r="J88" s="131"/>
      <c r="K88" s="131"/>
      <c r="L88" s="96"/>
      <c r="M88" s="132"/>
      <c r="N88" s="96"/>
      <c r="O88" s="132"/>
      <c r="P88" s="96"/>
      <c r="Q88" s="132"/>
      <c r="R88" s="133"/>
      <c r="S88" s="61"/>
      <c r="T88" s="61"/>
      <c r="U88" s="61"/>
      <c r="V88" s="63"/>
      <c r="W88" s="133"/>
      <c r="X88" s="63"/>
      <c r="Y88" s="61"/>
      <c r="Z88" s="63"/>
      <c r="AA88" s="61"/>
      <c r="AB88" s="134"/>
    </row>
    <row r="89" spans="1:28" ht="34.5" customHeight="1">
      <c r="A89" s="94">
        <v>83</v>
      </c>
      <c r="B89" s="135">
        <f>'Перечень сроки источники'!B91</f>
        <v>0</v>
      </c>
      <c r="C89" s="129">
        <f>'Перечень сроки источники'!C91</f>
        <v>0</v>
      </c>
      <c r="D89" s="61"/>
      <c r="E89" s="96"/>
      <c r="F89" s="61"/>
      <c r="G89" s="136">
        <f>'Перечень сроки источники'!O91</f>
        <v>0</v>
      </c>
      <c r="H89" s="136">
        <f>'Перечень сроки источники'!P91</f>
        <v>0</v>
      </c>
      <c r="I89" s="131"/>
      <c r="J89" s="131"/>
      <c r="K89" s="131"/>
      <c r="L89" s="96"/>
      <c r="M89" s="132"/>
      <c r="N89" s="96"/>
      <c r="O89" s="132"/>
      <c r="P89" s="96"/>
      <c r="Q89" s="132"/>
      <c r="R89" s="133"/>
      <c r="S89" s="61"/>
      <c r="T89" s="61"/>
      <c r="U89" s="61"/>
      <c r="V89" s="63"/>
      <c r="W89" s="133"/>
      <c r="X89" s="63"/>
      <c r="Y89" s="61"/>
      <c r="Z89" s="63"/>
      <c r="AA89" s="61"/>
      <c r="AB89" s="134"/>
    </row>
    <row r="90" spans="1:28" ht="34.5" customHeight="1">
      <c r="A90" s="94">
        <v>84</v>
      </c>
      <c r="B90" s="135">
        <f>'Перечень сроки источники'!B92</f>
        <v>0</v>
      </c>
      <c r="C90" s="129">
        <f>'Перечень сроки источники'!C92</f>
        <v>0</v>
      </c>
      <c r="D90" s="61"/>
      <c r="E90" s="96"/>
      <c r="F90" s="61"/>
      <c r="G90" s="136">
        <f>'Перечень сроки источники'!O92</f>
        <v>0</v>
      </c>
      <c r="H90" s="136">
        <f>'Перечень сроки источники'!P92</f>
        <v>0</v>
      </c>
      <c r="I90" s="131"/>
      <c r="J90" s="131"/>
      <c r="K90" s="131"/>
      <c r="L90" s="96"/>
      <c r="M90" s="132"/>
      <c r="N90" s="96"/>
      <c r="O90" s="132"/>
      <c r="P90" s="96"/>
      <c r="Q90" s="132"/>
      <c r="R90" s="133"/>
      <c r="S90" s="61"/>
      <c r="T90" s="61"/>
      <c r="U90" s="61"/>
      <c r="V90" s="63"/>
      <c r="W90" s="133"/>
      <c r="X90" s="63"/>
      <c r="Y90" s="61"/>
      <c r="Z90" s="63"/>
      <c r="AA90" s="61"/>
      <c r="AB90" s="134"/>
    </row>
    <row r="91" spans="1:28" ht="34.5" customHeight="1">
      <c r="A91" s="94">
        <v>85</v>
      </c>
      <c r="B91" s="135">
        <f>'Перечень сроки источники'!B93</f>
        <v>0</v>
      </c>
      <c r="C91" s="129">
        <f>'Перечень сроки источники'!C93</f>
        <v>0</v>
      </c>
      <c r="D91" s="61"/>
      <c r="E91" s="96"/>
      <c r="F91" s="61"/>
      <c r="G91" s="136">
        <f>'Перечень сроки источники'!O93</f>
        <v>0</v>
      </c>
      <c r="H91" s="136">
        <f>'Перечень сроки источники'!P93</f>
        <v>0</v>
      </c>
      <c r="I91" s="131"/>
      <c r="J91" s="131"/>
      <c r="K91" s="131"/>
      <c r="L91" s="96"/>
      <c r="M91" s="132"/>
      <c r="N91" s="96"/>
      <c r="O91" s="132"/>
      <c r="P91" s="96"/>
      <c r="Q91" s="132"/>
      <c r="R91" s="133"/>
      <c r="S91" s="61"/>
      <c r="T91" s="61"/>
      <c r="U91" s="61"/>
      <c r="V91" s="63"/>
      <c r="W91" s="133"/>
      <c r="X91" s="63"/>
      <c r="Y91" s="61"/>
      <c r="Z91" s="63"/>
      <c r="AA91" s="61"/>
      <c r="AB91" s="134"/>
    </row>
    <row r="92" spans="1:28" ht="34.5" customHeight="1">
      <c r="A92" s="94">
        <v>86</v>
      </c>
      <c r="B92" s="135">
        <f>'Перечень сроки источники'!B94</f>
        <v>0</v>
      </c>
      <c r="C92" s="129">
        <f>'Перечень сроки источники'!C94</f>
        <v>0</v>
      </c>
      <c r="D92" s="61"/>
      <c r="E92" s="96"/>
      <c r="F92" s="61"/>
      <c r="G92" s="136">
        <f>'Перечень сроки источники'!O94</f>
        <v>0</v>
      </c>
      <c r="H92" s="136">
        <f>'Перечень сроки источники'!P94</f>
        <v>0</v>
      </c>
      <c r="I92" s="131"/>
      <c r="J92" s="131"/>
      <c r="K92" s="131"/>
      <c r="L92" s="96"/>
      <c r="M92" s="132"/>
      <c r="N92" s="96"/>
      <c r="O92" s="132"/>
      <c r="P92" s="96"/>
      <c r="Q92" s="132"/>
      <c r="R92" s="133"/>
      <c r="S92" s="61"/>
      <c r="T92" s="61"/>
      <c r="U92" s="61"/>
      <c r="V92" s="63"/>
      <c r="W92" s="133"/>
      <c r="X92" s="63"/>
      <c r="Y92" s="61"/>
      <c r="Z92" s="63"/>
      <c r="AA92" s="61"/>
      <c r="AB92" s="134"/>
    </row>
    <row r="93" spans="1:28" ht="34.5" customHeight="1">
      <c r="A93" s="94">
        <v>87</v>
      </c>
      <c r="B93" s="135">
        <f>'Перечень сроки источники'!B95</f>
        <v>0</v>
      </c>
      <c r="C93" s="129">
        <f>'Перечень сроки источники'!C95</f>
        <v>0</v>
      </c>
      <c r="D93" s="61"/>
      <c r="E93" s="96"/>
      <c r="F93" s="61"/>
      <c r="G93" s="136">
        <f>'Перечень сроки источники'!O95</f>
        <v>0</v>
      </c>
      <c r="H93" s="136">
        <f>'Перечень сроки источники'!P95</f>
        <v>0</v>
      </c>
      <c r="I93" s="131"/>
      <c r="J93" s="131"/>
      <c r="K93" s="131"/>
      <c r="L93" s="96"/>
      <c r="M93" s="132"/>
      <c r="N93" s="96"/>
      <c r="O93" s="132"/>
      <c r="P93" s="96"/>
      <c r="Q93" s="132"/>
      <c r="R93" s="133"/>
      <c r="S93" s="61"/>
      <c r="T93" s="61"/>
      <c r="U93" s="61"/>
      <c r="V93" s="63"/>
      <c r="W93" s="133"/>
      <c r="X93" s="63"/>
      <c r="Y93" s="61"/>
      <c r="Z93" s="63"/>
      <c r="AA93" s="61"/>
      <c r="AB93" s="134"/>
    </row>
    <row r="94" spans="1:28" ht="34.5" customHeight="1">
      <c r="A94" s="94">
        <v>88</v>
      </c>
      <c r="B94" s="135">
        <f>'Перечень сроки источники'!B96</f>
        <v>0</v>
      </c>
      <c r="C94" s="129">
        <f>'Перечень сроки источники'!C96</f>
        <v>0</v>
      </c>
      <c r="D94" s="61"/>
      <c r="E94" s="96"/>
      <c r="F94" s="61"/>
      <c r="G94" s="136">
        <f>'Перечень сроки источники'!O96</f>
        <v>0</v>
      </c>
      <c r="H94" s="136">
        <f>'Перечень сроки источники'!P96</f>
        <v>0</v>
      </c>
      <c r="I94" s="131"/>
      <c r="J94" s="131"/>
      <c r="K94" s="131"/>
      <c r="L94" s="96"/>
      <c r="M94" s="132"/>
      <c r="N94" s="96"/>
      <c r="O94" s="132"/>
      <c r="P94" s="96"/>
      <c r="Q94" s="132"/>
      <c r="R94" s="133"/>
      <c r="S94" s="61"/>
      <c r="T94" s="61"/>
      <c r="U94" s="61"/>
      <c r="V94" s="63"/>
      <c r="W94" s="133"/>
      <c r="X94" s="63"/>
      <c r="Y94" s="61"/>
      <c r="Z94" s="63"/>
      <c r="AA94" s="61"/>
      <c r="AB94" s="134"/>
    </row>
    <row r="95" spans="1:28" ht="34.5" customHeight="1">
      <c r="A95" s="94">
        <v>89</v>
      </c>
      <c r="B95" s="135">
        <f>'Перечень сроки источники'!B97</f>
        <v>0</v>
      </c>
      <c r="C95" s="129">
        <f>'Перечень сроки источники'!C97</f>
        <v>0</v>
      </c>
      <c r="D95" s="61"/>
      <c r="E95" s="96"/>
      <c r="F95" s="61"/>
      <c r="G95" s="136">
        <f>'Перечень сроки источники'!O97</f>
        <v>0</v>
      </c>
      <c r="H95" s="136">
        <f>'Перечень сроки источники'!P97</f>
        <v>0</v>
      </c>
      <c r="I95" s="131"/>
      <c r="J95" s="131"/>
      <c r="K95" s="131"/>
      <c r="L95" s="96"/>
      <c r="M95" s="132"/>
      <c r="N95" s="96"/>
      <c r="O95" s="132"/>
      <c r="P95" s="96"/>
      <c r="Q95" s="132"/>
      <c r="R95" s="133"/>
      <c r="S95" s="61"/>
      <c r="T95" s="61"/>
      <c r="U95" s="61"/>
      <c r="V95" s="63"/>
      <c r="W95" s="133"/>
      <c r="X95" s="63"/>
      <c r="Y95" s="61"/>
      <c r="Z95" s="63"/>
      <c r="AA95" s="61"/>
      <c r="AB95" s="134"/>
    </row>
    <row r="96" spans="1:28" ht="34.5" customHeight="1">
      <c r="A96" s="94">
        <v>90</v>
      </c>
      <c r="B96" s="135">
        <f>'Перечень сроки источники'!B98</f>
        <v>0</v>
      </c>
      <c r="C96" s="129">
        <f>'Перечень сроки источники'!C98</f>
        <v>0</v>
      </c>
      <c r="D96" s="61"/>
      <c r="E96" s="96"/>
      <c r="F96" s="61"/>
      <c r="G96" s="136">
        <f>'Перечень сроки источники'!O98</f>
        <v>0</v>
      </c>
      <c r="H96" s="136">
        <f>'Перечень сроки источники'!P98</f>
        <v>0</v>
      </c>
      <c r="I96" s="131"/>
      <c r="J96" s="131"/>
      <c r="K96" s="131"/>
      <c r="L96" s="96"/>
      <c r="M96" s="132"/>
      <c r="N96" s="96"/>
      <c r="O96" s="132"/>
      <c r="P96" s="96"/>
      <c r="Q96" s="132"/>
      <c r="R96" s="133"/>
      <c r="S96" s="61"/>
      <c r="T96" s="61"/>
      <c r="U96" s="61"/>
      <c r="V96" s="63"/>
      <c r="W96" s="133"/>
      <c r="X96" s="63"/>
      <c r="Y96" s="61"/>
      <c r="Z96" s="63"/>
      <c r="AA96" s="61"/>
      <c r="AB96" s="134"/>
    </row>
    <row r="97" spans="1:28" ht="34.5" customHeight="1">
      <c r="A97" s="94">
        <v>91</v>
      </c>
      <c r="B97" s="135">
        <f>'Перечень сроки источники'!B99</f>
        <v>0</v>
      </c>
      <c r="C97" s="129">
        <f>'Перечень сроки источники'!C99</f>
        <v>0</v>
      </c>
      <c r="D97" s="61"/>
      <c r="E97" s="96"/>
      <c r="F97" s="61"/>
      <c r="G97" s="136">
        <f>'Перечень сроки источники'!O99</f>
        <v>0</v>
      </c>
      <c r="H97" s="136">
        <f>'Перечень сроки источники'!P99</f>
        <v>0</v>
      </c>
      <c r="I97" s="131"/>
      <c r="J97" s="131"/>
      <c r="K97" s="131"/>
      <c r="L97" s="96"/>
      <c r="M97" s="132"/>
      <c r="N97" s="96"/>
      <c r="O97" s="132"/>
      <c r="P97" s="96"/>
      <c r="Q97" s="132"/>
      <c r="R97" s="133"/>
      <c r="S97" s="61"/>
      <c r="T97" s="61"/>
      <c r="U97" s="61"/>
      <c r="V97" s="63"/>
      <c r="W97" s="133"/>
      <c r="X97" s="63"/>
      <c r="Y97" s="61"/>
      <c r="Z97" s="63"/>
      <c r="AA97" s="61"/>
      <c r="AB97" s="134"/>
    </row>
    <row r="98" spans="1:28" ht="34.5" customHeight="1">
      <c r="A98" s="94">
        <v>92</v>
      </c>
      <c r="B98" s="135">
        <f>'Перечень сроки источники'!B100</f>
        <v>0</v>
      </c>
      <c r="C98" s="129">
        <f>'Перечень сроки источники'!C100</f>
        <v>0</v>
      </c>
      <c r="D98" s="61"/>
      <c r="E98" s="96"/>
      <c r="F98" s="61"/>
      <c r="G98" s="136">
        <f>'Перечень сроки источники'!O100</f>
        <v>0</v>
      </c>
      <c r="H98" s="136">
        <f>'Перечень сроки источники'!P100</f>
        <v>0</v>
      </c>
      <c r="I98" s="131"/>
      <c r="J98" s="131"/>
      <c r="K98" s="131"/>
      <c r="L98" s="96"/>
      <c r="M98" s="132"/>
      <c r="N98" s="96"/>
      <c r="O98" s="132"/>
      <c r="P98" s="96"/>
      <c r="Q98" s="132"/>
      <c r="R98" s="133"/>
      <c r="S98" s="61"/>
      <c r="T98" s="61"/>
      <c r="U98" s="61"/>
      <c r="V98" s="63"/>
      <c r="W98" s="133"/>
      <c r="X98" s="63"/>
      <c r="Y98" s="61"/>
      <c r="Z98" s="63"/>
      <c r="AA98" s="61"/>
      <c r="AB98" s="134"/>
    </row>
    <row r="99" spans="1:28" ht="34.5" customHeight="1">
      <c r="A99" s="94">
        <v>93</v>
      </c>
      <c r="B99" s="135">
        <f>'Перечень сроки источники'!B101</f>
        <v>0</v>
      </c>
      <c r="C99" s="129">
        <f>'Перечень сроки источники'!C101</f>
        <v>0</v>
      </c>
      <c r="D99" s="61"/>
      <c r="E99" s="96"/>
      <c r="F99" s="61"/>
      <c r="G99" s="136">
        <f>'Перечень сроки источники'!O101</f>
        <v>0</v>
      </c>
      <c r="H99" s="136">
        <f>'Перечень сроки источники'!P101</f>
        <v>0</v>
      </c>
      <c r="I99" s="131"/>
      <c r="J99" s="131"/>
      <c r="K99" s="131"/>
      <c r="L99" s="96"/>
      <c r="M99" s="132"/>
      <c r="N99" s="96"/>
      <c r="O99" s="132"/>
      <c r="P99" s="96"/>
      <c r="Q99" s="132"/>
      <c r="R99" s="133"/>
      <c r="S99" s="61"/>
      <c r="T99" s="61"/>
      <c r="U99" s="61"/>
      <c r="V99" s="63"/>
      <c r="W99" s="133"/>
      <c r="X99" s="63"/>
      <c r="Y99" s="61"/>
      <c r="Z99" s="63"/>
      <c r="AA99" s="61"/>
      <c r="AB99" s="134"/>
    </row>
    <row r="100" spans="1:28" ht="34.5" customHeight="1">
      <c r="A100" s="94">
        <v>94</v>
      </c>
      <c r="B100" s="135">
        <f>'Перечень сроки источники'!B102</f>
        <v>0</v>
      </c>
      <c r="C100" s="129">
        <f>'Перечень сроки источники'!C102</f>
        <v>0</v>
      </c>
      <c r="D100" s="61"/>
      <c r="E100" s="96"/>
      <c r="F100" s="61"/>
      <c r="G100" s="136">
        <f>'Перечень сроки источники'!O102</f>
        <v>0</v>
      </c>
      <c r="H100" s="136">
        <f>'Перечень сроки источники'!P102</f>
        <v>0</v>
      </c>
      <c r="I100" s="131"/>
      <c r="J100" s="131"/>
      <c r="K100" s="131"/>
      <c r="L100" s="96"/>
      <c r="M100" s="132"/>
      <c r="N100" s="96"/>
      <c r="O100" s="132"/>
      <c r="P100" s="96"/>
      <c r="Q100" s="132"/>
      <c r="R100" s="133"/>
      <c r="S100" s="61"/>
      <c r="T100" s="61"/>
      <c r="U100" s="61"/>
      <c r="V100" s="63"/>
      <c r="W100" s="133"/>
      <c r="X100" s="63"/>
      <c r="Y100" s="61"/>
      <c r="Z100" s="63"/>
      <c r="AA100" s="61"/>
      <c r="AB100" s="134"/>
    </row>
    <row r="101" spans="1:28" ht="34.5" customHeight="1">
      <c r="A101" s="94">
        <v>95</v>
      </c>
      <c r="B101" s="135">
        <f>'Перечень сроки источники'!B103</f>
        <v>0</v>
      </c>
      <c r="C101" s="129">
        <f>'Перечень сроки источники'!C103</f>
        <v>0</v>
      </c>
      <c r="D101" s="61"/>
      <c r="E101" s="96"/>
      <c r="F101" s="61"/>
      <c r="G101" s="136">
        <f>'Перечень сроки источники'!O103</f>
        <v>0</v>
      </c>
      <c r="H101" s="136">
        <f>'Перечень сроки источники'!P103</f>
        <v>0</v>
      </c>
      <c r="I101" s="131"/>
      <c r="J101" s="131"/>
      <c r="K101" s="131"/>
      <c r="L101" s="96"/>
      <c r="M101" s="132"/>
      <c r="N101" s="96"/>
      <c r="O101" s="132"/>
      <c r="P101" s="96"/>
      <c r="Q101" s="132"/>
      <c r="R101" s="133"/>
      <c r="S101" s="61"/>
      <c r="T101" s="61"/>
      <c r="U101" s="61"/>
      <c r="V101" s="63"/>
      <c r="W101" s="133"/>
      <c r="X101" s="63"/>
      <c r="Y101" s="61"/>
      <c r="Z101" s="63"/>
      <c r="AA101" s="61"/>
      <c r="AB101" s="134"/>
    </row>
    <row r="102" spans="1:28" ht="34.5" customHeight="1">
      <c r="A102" s="94">
        <v>96</v>
      </c>
      <c r="B102" s="135">
        <f>'Перечень сроки источники'!B104</f>
        <v>0</v>
      </c>
      <c r="C102" s="129">
        <f>'Перечень сроки источники'!C104</f>
        <v>0</v>
      </c>
      <c r="D102" s="61"/>
      <c r="E102" s="96"/>
      <c r="F102" s="61"/>
      <c r="G102" s="136">
        <f>'Перечень сроки источники'!O104</f>
        <v>0</v>
      </c>
      <c r="H102" s="136">
        <f>'Перечень сроки источники'!P104</f>
        <v>0</v>
      </c>
      <c r="I102" s="131"/>
      <c r="J102" s="131"/>
      <c r="K102" s="131"/>
      <c r="L102" s="96"/>
      <c r="M102" s="132"/>
      <c r="N102" s="96"/>
      <c r="O102" s="132"/>
      <c r="P102" s="96"/>
      <c r="Q102" s="132"/>
      <c r="R102" s="133"/>
      <c r="S102" s="61"/>
      <c r="T102" s="61"/>
      <c r="U102" s="61"/>
      <c r="V102" s="63"/>
      <c r="W102" s="133"/>
      <c r="X102" s="63"/>
      <c r="Y102" s="61"/>
      <c r="Z102" s="63"/>
      <c r="AA102" s="61"/>
      <c r="AB102" s="134"/>
    </row>
    <row r="103" spans="1:28" ht="34.5" customHeight="1">
      <c r="A103" s="94">
        <v>97</v>
      </c>
      <c r="B103" s="135">
        <f>'Перечень сроки источники'!B105</f>
        <v>0</v>
      </c>
      <c r="C103" s="129">
        <f>'Перечень сроки источники'!C105</f>
        <v>0</v>
      </c>
      <c r="D103" s="61"/>
      <c r="E103" s="96"/>
      <c r="F103" s="61"/>
      <c r="G103" s="136">
        <f>'Перечень сроки источники'!O105</f>
        <v>0</v>
      </c>
      <c r="H103" s="136">
        <f>'Перечень сроки источники'!P105</f>
        <v>0</v>
      </c>
      <c r="I103" s="131"/>
      <c r="J103" s="131"/>
      <c r="K103" s="131"/>
      <c r="L103" s="96"/>
      <c r="M103" s="132"/>
      <c r="N103" s="96"/>
      <c r="O103" s="132"/>
      <c r="P103" s="96"/>
      <c r="Q103" s="132"/>
      <c r="R103" s="133"/>
      <c r="S103" s="61"/>
      <c r="T103" s="61"/>
      <c r="U103" s="61"/>
      <c r="V103" s="63"/>
      <c r="W103" s="133"/>
      <c r="X103" s="63"/>
      <c r="Y103" s="61"/>
      <c r="Z103" s="63"/>
      <c r="AA103" s="61"/>
      <c r="AB103" s="134"/>
    </row>
    <row r="104" spans="1:28" ht="34.5" customHeight="1">
      <c r="A104" s="94">
        <v>98</v>
      </c>
      <c r="B104" s="135">
        <f>'Перечень сроки источники'!B106</f>
        <v>0</v>
      </c>
      <c r="C104" s="129">
        <f>'Перечень сроки источники'!C106</f>
        <v>0</v>
      </c>
      <c r="D104" s="61"/>
      <c r="E104" s="96"/>
      <c r="F104" s="61"/>
      <c r="G104" s="136">
        <f>'Перечень сроки источники'!O106</f>
        <v>0</v>
      </c>
      <c r="H104" s="136">
        <f>'Перечень сроки источники'!P106</f>
        <v>0</v>
      </c>
      <c r="I104" s="131"/>
      <c r="J104" s="131"/>
      <c r="K104" s="131"/>
      <c r="L104" s="96"/>
      <c r="M104" s="132"/>
      <c r="N104" s="96"/>
      <c r="O104" s="132"/>
      <c r="P104" s="96"/>
      <c r="Q104" s="132"/>
      <c r="R104" s="133"/>
      <c r="S104" s="61"/>
      <c r="T104" s="61"/>
      <c r="U104" s="61"/>
      <c r="V104" s="63"/>
      <c r="W104" s="133"/>
      <c r="X104" s="63"/>
      <c r="Y104" s="61"/>
      <c r="Z104" s="63"/>
      <c r="AA104" s="61"/>
      <c r="AB104" s="134"/>
    </row>
    <row r="105" spans="1:28" ht="34.5" customHeight="1">
      <c r="A105" s="94">
        <v>99</v>
      </c>
      <c r="B105" s="135">
        <f>'Перечень сроки источники'!B107</f>
        <v>0</v>
      </c>
      <c r="C105" s="129">
        <f>'Перечень сроки источники'!C107</f>
        <v>0</v>
      </c>
      <c r="D105" s="61"/>
      <c r="E105" s="96"/>
      <c r="F105" s="61"/>
      <c r="G105" s="136">
        <f>'Перечень сроки источники'!O107</f>
        <v>0</v>
      </c>
      <c r="H105" s="136">
        <f>'Перечень сроки источники'!P107</f>
        <v>0</v>
      </c>
      <c r="I105" s="131"/>
      <c r="J105" s="131"/>
      <c r="K105" s="131"/>
      <c r="L105" s="96"/>
      <c r="M105" s="132"/>
      <c r="N105" s="96"/>
      <c r="O105" s="132"/>
      <c r="P105" s="96"/>
      <c r="Q105" s="132"/>
      <c r="R105" s="133"/>
      <c r="S105" s="61"/>
      <c r="T105" s="61"/>
      <c r="U105" s="61"/>
      <c r="V105" s="63"/>
      <c r="W105" s="133"/>
      <c r="X105" s="63"/>
      <c r="Y105" s="61"/>
      <c r="Z105" s="63"/>
      <c r="AA105" s="61"/>
      <c r="AB105" s="134"/>
    </row>
    <row r="106" spans="1:28" ht="34.5" customHeight="1">
      <c r="A106" s="94">
        <v>100</v>
      </c>
      <c r="B106" s="135">
        <f>'Перечень сроки источники'!B108</f>
        <v>0</v>
      </c>
      <c r="C106" s="129">
        <f>'Перечень сроки источники'!C108</f>
        <v>0</v>
      </c>
      <c r="D106" s="61"/>
      <c r="E106" s="96"/>
      <c r="F106" s="61"/>
      <c r="G106" s="136">
        <f>'Перечень сроки источники'!O108</f>
        <v>0</v>
      </c>
      <c r="H106" s="136">
        <f>'Перечень сроки источники'!P108</f>
        <v>0</v>
      </c>
      <c r="I106" s="131"/>
      <c r="J106" s="131"/>
      <c r="K106" s="131"/>
      <c r="L106" s="96"/>
      <c r="M106" s="132"/>
      <c r="N106" s="96"/>
      <c r="O106" s="132"/>
      <c r="P106" s="96"/>
      <c r="Q106" s="132"/>
      <c r="R106" s="133"/>
      <c r="S106" s="61"/>
      <c r="T106" s="61"/>
      <c r="U106" s="61"/>
      <c r="V106" s="63"/>
      <c r="W106" s="133"/>
      <c r="X106" s="63"/>
      <c r="Y106" s="61"/>
      <c r="Z106" s="63"/>
      <c r="AA106" s="61"/>
      <c r="AB106" s="134"/>
    </row>
    <row r="107" spans="1:28" ht="34.5" customHeight="1">
      <c r="A107" s="94">
        <v>101</v>
      </c>
      <c r="B107" s="135">
        <f>'Перечень сроки источники'!B109</f>
        <v>0</v>
      </c>
      <c r="C107" s="129">
        <f>'Перечень сроки источники'!C109</f>
        <v>0</v>
      </c>
      <c r="D107" s="61"/>
      <c r="E107" s="96"/>
      <c r="F107" s="61"/>
      <c r="G107" s="136">
        <f>'Перечень сроки источники'!O109</f>
        <v>0</v>
      </c>
      <c r="H107" s="136">
        <f>'Перечень сроки источники'!P109</f>
        <v>0</v>
      </c>
      <c r="I107" s="131"/>
      <c r="J107" s="131"/>
      <c r="K107" s="131"/>
      <c r="L107" s="96"/>
      <c r="M107" s="132"/>
      <c r="N107" s="96"/>
      <c r="O107" s="132"/>
      <c r="P107" s="96"/>
      <c r="Q107" s="132"/>
      <c r="R107" s="133"/>
      <c r="S107" s="61"/>
      <c r="T107" s="61"/>
      <c r="U107" s="61"/>
      <c r="V107" s="63"/>
      <c r="W107" s="133"/>
      <c r="X107" s="63"/>
      <c r="Y107" s="61"/>
      <c r="Z107" s="63"/>
      <c r="AA107" s="61"/>
      <c r="AB107" s="134"/>
    </row>
    <row r="108" spans="1:28" ht="34.5" customHeight="1">
      <c r="A108" s="94">
        <v>102</v>
      </c>
      <c r="B108" s="135">
        <f>'Перечень сроки источники'!B110</f>
        <v>0</v>
      </c>
      <c r="C108" s="129">
        <f>'Перечень сроки источники'!C110</f>
        <v>0</v>
      </c>
      <c r="D108" s="61"/>
      <c r="E108" s="96"/>
      <c r="F108" s="61"/>
      <c r="G108" s="136">
        <f>'Перечень сроки источники'!O110</f>
        <v>0</v>
      </c>
      <c r="H108" s="136">
        <f>'Перечень сроки источники'!P110</f>
        <v>0</v>
      </c>
      <c r="I108" s="131"/>
      <c r="J108" s="131"/>
      <c r="K108" s="131"/>
      <c r="L108" s="96"/>
      <c r="M108" s="132"/>
      <c r="N108" s="96"/>
      <c r="O108" s="132"/>
      <c r="P108" s="96"/>
      <c r="Q108" s="132"/>
      <c r="R108" s="133"/>
      <c r="S108" s="61"/>
      <c r="T108" s="61"/>
      <c r="U108" s="61"/>
      <c r="V108" s="63"/>
      <c r="W108" s="133"/>
      <c r="X108" s="63"/>
      <c r="Y108" s="61"/>
      <c r="Z108" s="63"/>
      <c r="AA108" s="61"/>
      <c r="AB108" s="134"/>
    </row>
    <row r="109" spans="1:28" ht="34.5" customHeight="1">
      <c r="A109" s="94">
        <v>103</v>
      </c>
      <c r="B109" s="135">
        <f>'Перечень сроки источники'!B111</f>
        <v>0</v>
      </c>
      <c r="C109" s="129">
        <f>'Перечень сроки источники'!C111</f>
        <v>0</v>
      </c>
      <c r="D109" s="61"/>
      <c r="E109" s="96"/>
      <c r="F109" s="61"/>
      <c r="G109" s="136">
        <f>'Перечень сроки источники'!O111</f>
        <v>0</v>
      </c>
      <c r="H109" s="136">
        <f>'Перечень сроки источники'!P111</f>
        <v>0</v>
      </c>
      <c r="I109" s="131"/>
      <c r="J109" s="131"/>
      <c r="K109" s="131"/>
      <c r="L109" s="96"/>
      <c r="M109" s="132"/>
      <c r="N109" s="96"/>
      <c r="O109" s="132"/>
      <c r="P109" s="96"/>
      <c r="Q109" s="132"/>
      <c r="R109" s="133"/>
      <c r="S109" s="61"/>
      <c r="T109" s="61"/>
      <c r="U109" s="61"/>
      <c r="V109" s="63"/>
      <c r="W109" s="133"/>
      <c r="X109" s="63"/>
      <c r="Y109" s="61"/>
      <c r="Z109" s="63"/>
      <c r="AA109" s="61"/>
      <c r="AB109" s="134"/>
    </row>
    <row r="110" spans="1:28" ht="34.5" customHeight="1">
      <c r="A110" s="94">
        <v>104</v>
      </c>
      <c r="B110" s="135">
        <f>'Перечень сроки источники'!B112</f>
        <v>0</v>
      </c>
      <c r="C110" s="129">
        <f>'Перечень сроки источники'!C112</f>
        <v>0</v>
      </c>
      <c r="D110" s="61"/>
      <c r="E110" s="96"/>
      <c r="F110" s="61"/>
      <c r="G110" s="136">
        <f>'Перечень сроки источники'!O112</f>
        <v>0</v>
      </c>
      <c r="H110" s="136">
        <f>'Перечень сроки источники'!P112</f>
        <v>0</v>
      </c>
      <c r="I110" s="131"/>
      <c r="J110" s="131"/>
      <c r="K110" s="131"/>
      <c r="L110" s="96"/>
      <c r="M110" s="132"/>
      <c r="N110" s="96"/>
      <c r="O110" s="132"/>
      <c r="P110" s="96"/>
      <c r="Q110" s="132"/>
      <c r="R110" s="133"/>
      <c r="S110" s="61"/>
      <c r="T110" s="61"/>
      <c r="U110" s="61"/>
      <c r="V110" s="63"/>
      <c r="W110" s="133"/>
      <c r="X110" s="63"/>
      <c r="Y110" s="61"/>
      <c r="Z110" s="63"/>
      <c r="AA110" s="61"/>
      <c r="AB110" s="134"/>
    </row>
    <row r="111" spans="1:28" ht="34.5" customHeight="1">
      <c r="A111" s="94">
        <v>105</v>
      </c>
      <c r="B111" s="135">
        <f>'Перечень сроки источники'!B113</f>
        <v>0</v>
      </c>
      <c r="C111" s="129">
        <f>'Перечень сроки источники'!C113</f>
        <v>0</v>
      </c>
      <c r="D111" s="61"/>
      <c r="E111" s="96"/>
      <c r="F111" s="61"/>
      <c r="G111" s="136">
        <f>'Перечень сроки источники'!O113</f>
        <v>0</v>
      </c>
      <c r="H111" s="136">
        <f>'Перечень сроки источники'!P113</f>
        <v>0</v>
      </c>
      <c r="I111" s="131"/>
      <c r="J111" s="131"/>
      <c r="K111" s="131"/>
      <c r="L111" s="96"/>
      <c r="M111" s="132"/>
      <c r="N111" s="96"/>
      <c r="O111" s="132"/>
      <c r="P111" s="96"/>
      <c r="Q111" s="132"/>
      <c r="R111" s="133"/>
      <c r="S111" s="61"/>
      <c r="T111" s="61"/>
      <c r="U111" s="61"/>
      <c r="V111" s="63"/>
      <c r="W111" s="133"/>
      <c r="X111" s="63"/>
      <c r="Y111" s="61"/>
      <c r="Z111" s="63"/>
      <c r="AA111" s="61"/>
      <c r="AB111" s="134"/>
    </row>
    <row r="112" spans="1:28" ht="34.5" customHeight="1">
      <c r="A112" s="94">
        <v>106</v>
      </c>
      <c r="B112" s="135">
        <f>'Перечень сроки источники'!B114</f>
        <v>0</v>
      </c>
      <c r="C112" s="129">
        <f>'Перечень сроки источники'!C114</f>
        <v>0</v>
      </c>
      <c r="D112" s="61"/>
      <c r="E112" s="96"/>
      <c r="F112" s="61"/>
      <c r="G112" s="136">
        <f>'Перечень сроки источники'!O114</f>
        <v>0</v>
      </c>
      <c r="H112" s="136">
        <f>'Перечень сроки источники'!P114</f>
        <v>0</v>
      </c>
      <c r="I112" s="131"/>
      <c r="J112" s="131"/>
      <c r="K112" s="131"/>
      <c r="L112" s="96"/>
      <c r="M112" s="132"/>
      <c r="N112" s="96"/>
      <c r="O112" s="132"/>
      <c r="P112" s="96"/>
      <c r="Q112" s="132"/>
      <c r="R112" s="133"/>
      <c r="S112" s="61"/>
      <c r="T112" s="61"/>
      <c r="U112" s="61"/>
      <c r="V112" s="63"/>
      <c r="W112" s="133"/>
      <c r="X112" s="63"/>
      <c r="Y112" s="61"/>
      <c r="Z112" s="63"/>
      <c r="AA112" s="61"/>
      <c r="AB112" s="134"/>
    </row>
    <row r="113" spans="1:28" ht="34.5" customHeight="1">
      <c r="A113" s="94">
        <v>107</v>
      </c>
      <c r="B113" s="135">
        <f>'Перечень сроки источники'!B115</f>
        <v>0</v>
      </c>
      <c r="C113" s="129">
        <f>'Перечень сроки источники'!C115</f>
        <v>0</v>
      </c>
      <c r="D113" s="61"/>
      <c r="E113" s="96"/>
      <c r="F113" s="61"/>
      <c r="G113" s="136">
        <f>'Перечень сроки источники'!O115</f>
        <v>0</v>
      </c>
      <c r="H113" s="136">
        <f>'Перечень сроки источники'!P115</f>
        <v>0</v>
      </c>
      <c r="I113" s="131"/>
      <c r="J113" s="131"/>
      <c r="K113" s="131"/>
      <c r="L113" s="96"/>
      <c r="M113" s="132"/>
      <c r="N113" s="96"/>
      <c r="O113" s="132"/>
      <c r="P113" s="96"/>
      <c r="Q113" s="132"/>
      <c r="R113" s="133"/>
      <c r="S113" s="61"/>
      <c r="T113" s="61"/>
      <c r="U113" s="61"/>
      <c r="V113" s="63"/>
      <c r="W113" s="133"/>
      <c r="X113" s="63"/>
      <c r="Y113" s="61"/>
      <c r="Z113" s="63"/>
      <c r="AA113" s="61"/>
      <c r="AB113" s="134"/>
    </row>
    <row r="114" spans="1:28" ht="34.5" customHeight="1">
      <c r="A114" s="94">
        <v>108</v>
      </c>
      <c r="B114" s="135">
        <f>'Перечень сроки источники'!B116</f>
        <v>0</v>
      </c>
      <c r="C114" s="129">
        <f>'Перечень сроки источники'!C116</f>
        <v>0</v>
      </c>
      <c r="D114" s="61"/>
      <c r="E114" s="96"/>
      <c r="F114" s="61"/>
      <c r="G114" s="136">
        <f>'Перечень сроки источники'!O116</f>
        <v>0</v>
      </c>
      <c r="H114" s="136">
        <f>'Перечень сроки источники'!P116</f>
        <v>0</v>
      </c>
      <c r="I114" s="131"/>
      <c r="J114" s="131"/>
      <c r="K114" s="131"/>
      <c r="L114" s="96"/>
      <c r="M114" s="132"/>
      <c r="N114" s="96"/>
      <c r="O114" s="132"/>
      <c r="P114" s="96"/>
      <c r="Q114" s="132"/>
      <c r="R114" s="133"/>
      <c r="S114" s="61"/>
      <c r="T114" s="61"/>
      <c r="U114" s="61"/>
      <c r="V114" s="63"/>
      <c r="W114" s="133"/>
      <c r="X114" s="63"/>
      <c r="Y114" s="61"/>
      <c r="Z114" s="63"/>
      <c r="AA114" s="61"/>
      <c r="AB114" s="134"/>
    </row>
    <row r="115" spans="1:28" ht="34.5" customHeight="1">
      <c r="A115" s="94">
        <v>109</v>
      </c>
      <c r="B115" s="135">
        <f>'Перечень сроки источники'!B117</f>
        <v>0</v>
      </c>
      <c r="C115" s="129">
        <f>'Перечень сроки источники'!C117</f>
        <v>0</v>
      </c>
      <c r="D115" s="61"/>
      <c r="E115" s="96"/>
      <c r="F115" s="61"/>
      <c r="G115" s="136">
        <f>'Перечень сроки источники'!O117</f>
        <v>0</v>
      </c>
      <c r="H115" s="136">
        <f>'Перечень сроки источники'!P117</f>
        <v>0</v>
      </c>
      <c r="I115" s="131"/>
      <c r="J115" s="131"/>
      <c r="K115" s="131"/>
      <c r="L115" s="96"/>
      <c r="M115" s="132"/>
      <c r="N115" s="96"/>
      <c r="O115" s="132"/>
      <c r="P115" s="96"/>
      <c r="Q115" s="132"/>
      <c r="R115" s="133"/>
      <c r="S115" s="61"/>
      <c r="T115" s="61"/>
      <c r="U115" s="61"/>
      <c r="V115" s="63"/>
      <c r="W115" s="133"/>
      <c r="X115" s="63"/>
      <c r="Y115" s="61"/>
      <c r="Z115" s="63"/>
      <c r="AA115" s="61"/>
      <c r="AB115" s="134"/>
    </row>
    <row r="116" spans="1:28" ht="34.5" customHeight="1">
      <c r="A116" s="94">
        <v>110</v>
      </c>
      <c r="B116" s="135">
        <f>'Перечень сроки источники'!B118</f>
        <v>0</v>
      </c>
      <c r="C116" s="129">
        <f>'Перечень сроки источники'!C118</f>
        <v>0</v>
      </c>
      <c r="D116" s="61"/>
      <c r="E116" s="96"/>
      <c r="F116" s="61"/>
      <c r="G116" s="136">
        <f>'Перечень сроки источники'!O118</f>
        <v>0</v>
      </c>
      <c r="H116" s="136">
        <f>'Перечень сроки источники'!P118</f>
        <v>0</v>
      </c>
      <c r="I116" s="131"/>
      <c r="J116" s="131"/>
      <c r="K116" s="131"/>
      <c r="L116" s="96"/>
      <c r="M116" s="132"/>
      <c r="N116" s="96"/>
      <c r="O116" s="132"/>
      <c r="P116" s="96"/>
      <c r="Q116" s="132"/>
      <c r="R116" s="133"/>
      <c r="S116" s="61"/>
      <c r="T116" s="61"/>
      <c r="U116" s="61"/>
      <c r="V116" s="63"/>
      <c r="W116" s="133"/>
      <c r="X116" s="63"/>
      <c r="Y116" s="61"/>
      <c r="Z116" s="63"/>
      <c r="AA116" s="61"/>
      <c r="AB116" s="134"/>
    </row>
    <row r="117" spans="1:28" ht="34.5" customHeight="1">
      <c r="A117" s="94">
        <v>111</v>
      </c>
      <c r="B117" s="135">
        <f>'Перечень сроки источники'!B119</f>
        <v>0</v>
      </c>
      <c r="C117" s="129">
        <f>'Перечень сроки источники'!C119</f>
        <v>0</v>
      </c>
      <c r="D117" s="61"/>
      <c r="E117" s="96"/>
      <c r="F117" s="61"/>
      <c r="G117" s="136">
        <f>'Перечень сроки источники'!O119</f>
        <v>0</v>
      </c>
      <c r="H117" s="136">
        <f>'Перечень сроки источники'!P119</f>
        <v>0</v>
      </c>
      <c r="I117" s="131"/>
      <c r="J117" s="131"/>
      <c r="K117" s="131"/>
      <c r="L117" s="96"/>
      <c r="M117" s="132"/>
      <c r="N117" s="96"/>
      <c r="O117" s="132"/>
      <c r="P117" s="96"/>
      <c r="Q117" s="132"/>
      <c r="R117" s="133"/>
      <c r="S117" s="61"/>
      <c r="T117" s="61"/>
      <c r="U117" s="61"/>
      <c r="V117" s="63"/>
      <c r="W117" s="133"/>
      <c r="X117" s="63"/>
      <c r="Y117" s="61"/>
      <c r="Z117" s="63"/>
      <c r="AA117" s="61"/>
      <c r="AB117" s="134"/>
    </row>
    <row r="118" spans="1:28" ht="34.5" customHeight="1">
      <c r="A118" s="94">
        <v>112</v>
      </c>
      <c r="B118" s="135">
        <f>'Перечень сроки источники'!B120</f>
        <v>0</v>
      </c>
      <c r="C118" s="129">
        <f>'Перечень сроки источники'!C120</f>
        <v>0</v>
      </c>
      <c r="D118" s="61"/>
      <c r="E118" s="96"/>
      <c r="F118" s="61"/>
      <c r="G118" s="136">
        <f>'Перечень сроки источники'!O120</f>
        <v>0</v>
      </c>
      <c r="H118" s="136">
        <f>'Перечень сроки источники'!P120</f>
        <v>0</v>
      </c>
      <c r="I118" s="131"/>
      <c r="J118" s="131"/>
      <c r="K118" s="131"/>
      <c r="L118" s="96"/>
      <c r="M118" s="132"/>
      <c r="N118" s="96"/>
      <c r="O118" s="132"/>
      <c r="P118" s="96"/>
      <c r="Q118" s="132"/>
      <c r="R118" s="133"/>
      <c r="S118" s="61"/>
      <c r="T118" s="61"/>
      <c r="U118" s="61"/>
      <c r="V118" s="63"/>
      <c r="W118" s="133"/>
      <c r="X118" s="63"/>
      <c r="Y118" s="61"/>
      <c r="Z118" s="63"/>
      <c r="AA118" s="61"/>
      <c r="AB118" s="134"/>
    </row>
    <row r="119" spans="1:28" ht="34.5" customHeight="1">
      <c r="A119" s="94">
        <v>113</v>
      </c>
      <c r="B119" s="135">
        <f>'Перечень сроки источники'!B121</f>
        <v>0</v>
      </c>
      <c r="C119" s="129">
        <f>'Перечень сроки источники'!C121</f>
        <v>0</v>
      </c>
      <c r="D119" s="61"/>
      <c r="E119" s="96"/>
      <c r="F119" s="61"/>
      <c r="G119" s="136">
        <f>'Перечень сроки источники'!O121</f>
        <v>0</v>
      </c>
      <c r="H119" s="136">
        <f>'Перечень сроки источники'!P121</f>
        <v>0</v>
      </c>
      <c r="I119" s="131"/>
      <c r="J119" s="131"/>
      <c r="K119" s="131"/>
      <c r="L119" s="96"/>
      <c r="M119" s="132"/>
      <c r="N119" s="96"/>
      <c r="O119" s="132"/>
      <c r="P119" s="96"/>
      <c r="Q119" s="132"/>
      <c r="R119" s="133"/>
      <c r="S119" s="61"/>
      <c r="T119" s="61"/>
      <c r="U119" s="61"/>
      <c r="V119" s="63"/>
      <c r="W119" s="133"/>
      <c r="X119" s="63"/>
      <c r="Y119" s="61"/>
      <c r="Z119" s="63"/>
      <c r="AA119" s="61"/>
      <c r="AB119" s="134"/>
    </row>
    <row r="120" spans="1:28" ht="34.5" customHeight="1">
      <c r="A120" s="94">
        <v>114</v>
      </c>
      <c r="B120" s="135">
        <f>'Перечень сроки источники'!B122</f>
        <v>0</v>
      </c>
      <c r="C120" s="129">
        <f>'Перечень сроки источники'!C122</f>
        <v>0</v>
      </c>
      <c r="D120" s="61"/>
      <c r="E120" s="96"/>
      <c r="F120" s="61"/>
      <c r="G120" s="136">
        <f>'Перечень сроки источники'!O122</f>
        <v>0</v>
      </c>
      <c r="H120" s="136">
        <f>'Перечень сроки источники'!P122</f>
        <v>0</v>
      </c>
      <c r="I120" s="131"/>
      <c r="J120" s="131"/>
      <c r="K120" s="131"/>
      <c r="L120" s="96"/>
      <c r="M120" s="132"/>
      <c r="N120" s="96"/>
      <c r="O120" s="132"/>
      <c r="P120" s="96"/>
      <c r="Q120" s="132"/>
      <c r="R120" s="133"/>
      <c r="S120" s="61"/>
      <c r="T120" s="61"/>
      <c r="U120" s="61"/>
      <c r="V120" s="63"/>
      <c r="W120" s="133"/>
      <c r="X120" s="63"/>
      <c r="Y120" s="61"/>
      <c r="Z120" s="63"/>
      <c r="AA120" s="61"/>
      <c r="AB120" s="134"/>
    </row>
    <row r="121" spans="1:28" ht="34.5" customHeight="1">
      <c r="A121" s="94">
        <v>115</v>
      </c>
      <c r="B121" s="135">
        <f>'Перечень сроки источники'!B123</f>
        <v>0</v>
      </c>
      <c r="C121" s="129">
        <f>'Перечень сроки источники'!C123</f>
        <v>0</v>
      </c>
      <c r="D121" s="61"/>
      <c r="E121" s="96"/>
      <c r="F121" s="61"/>
      <c r="G121" s="136">
        <f>'Перечень сроки источники'!O123</f>
        <v>0</v>
      </c>
      <c r="H121" s="136">
        <f>'Перечень сроки источники'!P123</f>
        <v>0</v>
      </c>
      <c r="I121" s="131"/>
      <c r="J121" s="131"/>
      <c r="K121" s="131"/>
      <c r="L121" s="96"/>
      <c r="M121" s="132"/>
      <c r="N121" s="96"/>
      <c r="O121" s="132"/>
      <c r="P121" s="96"/>
      <c r="Q121" s="132"/>
      <c r="R121" s="133"/>
      <c r="S121" s="61"/>
      <c r="T121" s="61"/>
      <c r="U121" s="61"/>
      <c r="V121" s="63"/>
      <c r="W121" s="133"/>
      <c r="X121" s="63"/>
      <c r="Y121" s="61"/>
      <c r="Z121" s="63"/>
      <c r="AA121" s="61"/>
      <c r="AB121" s="134"/>
    </row>
    <row r="122" spans="1:28" ht="34.5" customHeight="1">
      <c r="A122" s="94">
        <v>116</v>
      </c>
      <c r="B122" s="135">
        <f>'Перечень сроки источники'!B124</f>
        <v>0</v>
      </c>
      <c r="C122" s="129">
        <f>'Перечень сроки источники'!C124</f>
        <v>0</v>
      </c>
      <c r="D122" s="61"/>
      <c r="E122" s="96"/>
      <c r="F122" s="61"/>
      <c r="G122" s="136">
        <f>'Перечень сроки источники'!O124</f>
        <v>0</v>
      </c>
      <c r="H122" s="136">
        <f>'Перечень сроки источники'!P124</f>
        <v>0</v>
      </c>
      <c r="I122" s="131"/>
      <c r="J122" s="131"/>
      <c r="K122" s="131"/>
      <c r="L122" s="96"/>
      <c r="M122" s="132"/>
      <c r="N122" s="96"/>
      <c r="O122" s="132"/>
      <c r="P122" s="96"/>
      <c r="Q122" s="132"/>
      <c r="R122" s="133"/>
      <c r="S122" s="61"/>
      <c r="T122" s="61"/>
      <c r="U122" s="61"/>
      <c r="V122" s="63"/>
      <c r="W122" s="133"/>
      <c r="X122" s="63"/>
      <c r="Y122" s="61"/>
      <c r="Z122" s="63"/>
      <c r="AA122" s="61"/>
      <c r="AB122" s="134"/>
    </row>
    <row r="123" spans="1:28" ht="34.5" customHeight="1">
      <c r="A123" s="94">
        <v>117</v>
      </c>
      <c r="B123" s="135">
        <f>'Перечень сроки источники'!B125</f>
        <v>0</v>
      </c>
      <c r="C123" s="129">
        <f>'Перечень сроки источники'!C125</f>
        <v>0</v>
      </c>
      <c r="D123" s="61"/>
      <c r="E123" s="96"/>
      <c r="F123" s="61"/>
      <c r="G123" s="136">
        <f>'Перечень сроки источники'!O125</f>
        <v>0</v>
      </c>
      <c r="H123" s="136">
        <f>'Перечень сроки источники'!P125</f>
        <v>0</v>
      </c>
      <c r="I123" s="131"/>
      <c r="J123" s="131"/>
      <c r="K123" s="131"/>
      <c r="L123" s="96"/>
      <c r="M123" s="132"/>
      <c r="N123" s="96"/>
      <c r="O123" s="132"/>
      <c r="P123" s="96"/>
      <c r="Q123" s="132"/>
      <c r="R123" s="133"/>
      <c r="S123" s="61"/>
      <c r="T123" s="61"/>
      <c r="U123" s="61"/>
      <c r="V123" s="63"/>
      <c r="W123" s="133"/>
      <c r="X123" s="63"/>
      <c r="Y123" s="61"/>
      <c r="Z123" s="63"/>
      <c r="AA123" s="61"/>
      <c r="AB123" s="134"/>
    </row>
    <row r="124" spans="1:28" ht="34.5" customHeight="1">
      <c r="A124" s="94">
        <v>118</v>
      </c>
      <c r="B124" s="135">
        <f>'Перечень сроки источники'!B126</f>
        <v>0</v>
      </c>
      <c r="C124" s="129">
        <f>'Перечень сроки источники'!C126</f>
        <v>0</v>
      </c>
      <c r="D124" s="61"/>
      <c r="E124" s="96"/>
      <c r="F124" s="61"/>
      <c r="G124" s="136">
        <f>'Перечень сроки источники'!O126</f>
        <v>0</v>
      </c>
      <c r="H124" s="136">
        <f>'Перечень сроки источники'!P126</f>
        <v>0</v>
      </c>
      <c r="I124" s="131"/>
      <c r="J124" s="131"/>
      <c r="K124" s="131"/>
      <c r="L124" s="96"/>
      <c r="M124" s="132"/>
      <c r="N124" s="96"/>
      <c r="O124" s="132"/>
      <c r="P124" s="96"/>
      <c r="Q124" s="132"/>
      <c r="R124" s="133"/>
      <c r="S124" s="61"/>
      <c r="T124" s="61"/>
      <c r="U124" s="61"/>
      <c r="V124" s="63"/>
      <c r="W124" s="133"/>
      <c r="X124" s="63"/>
      <c r="Y124" s="61"/>
      <c r="Z124" s="63"/>
      <c r="AA124" s="61"/>
      <c r="AB124" s="134"/>
    </row>
    <row r="125" spans="1:28" ht="34.5" customHeight="1">
      <c r="A125" s="94">
        <v>119</v>
      </c>
      <c r="B125" s="135">
        <f>'Перечень сроки источники'!B127</f>
        <v>0</v>
      </c>
      <c r="C125" s="129">
        <f>'Перечень сроки источники'!C127</f>
        <v>0</v>
      </c>
      <c r="D125" s="61"/>
      <c r="E125" s="96"/>
      <c r="F125" s="61"/>
      <c r="G125" s="136">
        <f>'Перечень сроки источники'!O127</f>
        <v>0</v>
      </c>
      <c r="H125" s="136">
        <f>'Перечень сроки источники'!P127</f>
        <v>0</v>
      </c>
      <c r="I125" s="131"/>
      <c r="J125" s="131"/>
      <c r="K125" s="131"/>
      <c r="L125" s="96"/>
      <c r="M125" s="132"/>
      <c r="N125" s="96"/>
      <c r="O125" s="132"/>
      <c r="P125" s="96"/>
      <c r="Q125" s="132"/>
      <c r="R125" s="133"/>
      <c r="S125" s="61"/>
      <c r="T125" s="61"/>
      <c r="U125" s="61"/>
      <c r="V125" s="63"/>
      <c r="W125" s="133"/>
      <c r="X125" s="63"/>
      <c r="Y125" s="61"/>
      <c r="Z125" s="63"/>
      <c r="AA125" s="61"/>
      <c r="AB125" s="134"/>
    </row>
    <row r="126" spans="1:28" ht="34.5" customHeight="1">
      <c r="A126" s="94">
        <v>120</v>
      </c>
      <c r="B126" s="135">
        <f>'Перечень сроки источники'!B128</f>
        <v>0</v>
      </c>
      <c r="C126" s="129">
        <f>'Перечень сроки источники'!C128</f>
        <v>0</v>
      </c>
      <c r="D126" s="61"/>
      <c r="E126" s="96"/>
      <c r="F126" s="61"/>
      <c r="G126" s="136">
        <f>'Перечень сроки источники'!O128</f>
        <v>0</v>
      </c>
      <c r="H126" s="136">
        <f>'Перечень сроки источники'!P128</f>
        <v>0</v>
      </c>
      <c r="I126" s="131"/>
      <c r="J126" s="131"/>
      <c r="K126" s="131"/>
      <c r="L126" s="96"/>
      <c r="M126" s="132"/>
      <c r="N126" s="96"/>
      <c r="O126" s="132"/>
      <c r="P126" s="96"/>
      <c r="Q126" s="132"/>
      <c r="R126" s="133"/>
      <c r="S126" s="61"/>
      <c r="T126" s="61"/>
      <c r="U126" s="61"/>
      <c r="V126" s="63"/>
      <c r="W126" s="133"/>
      <c r="X126" s="63"/>
      <c r="Y126" s="61"/>
      <c r="Z126" s="63"/>
      <c r="AA126" s="61"/>
      <c r="AB126" s="134"/>
    </row>
    <row r="127" spans="1:28" ht="34.5" customHeight="1">
      <c r="A127" s="94">
        <v>121</v>
      </c>
      <c r="B127" s="135">
        <f>'Перечень сроки источники'!B129</f>
        <v>0</v>
      </c>
      <c r="C127" s="129">
        <f>'Перечень сроки источники'!C129</f>
        <v>0</v>
      </c>
      <c r="D127" s="61"/>
      <c r="E127" s="96"/>
      <c r="F127" s="61"/>
      <c r="G127" s="136">
        <f>'Перечень сроки источники'!O129</f>
        <v>0</v>
      </c>
      <c r="H127" s="136">
        <f>'Перечень сроки источники'!P129</f>
        <v>0</v>
      </c>
      <c r="I127" s="131"/>
      <c r="J127" s="131"/>
      <c r="K127" s="131"/>
      <c r="L127" s="96"/>
      <c r="M127" s="132"/>
      <c r="N127" s="96"/>
      <c r="O127" s="132"/>
      <c r="P127" s="96"/>
      <c r="Q127" s="132"/>
      <c r="R127" s="133"/>
      <c r="S127" s="61"/>
      <c r="T127" s="61"/>
      <c r="U127" s="61"/>
      <c r="V127" s="63"/>
      <c r="W127" s="133"/>
      <c r="X127" s="63"/>
      <c r="Y127" s="61"/>
      <c r="Z127" s="63"/>
      <c r="AA127" s="61"/>
      <c r="AB127" s="134"/>
    </row>
    <row r="128" spans="1:28" ht="34.5" customHeight="1">
      <c r="A128" s="94">
        <v>122</v>
      </c>
      <c r="B128" s="135">
        <f>'Перечень сроки источники'!B130</f>
        <v>0</v>
      </c>
      <c r="C128" s="129">
        <f>'Перечень сроки источники'!C130</f>
        <v>0</v>
      </c>
      <c r="D128" s="61"/>
      <c r="E128" s="96"/>
      <c r="F128" s="61"/>
      <c r="G128" s="136">
        <f>'Перечень сроки источники'!O130</f>
        <v>0</v>
      </c>
      <c r="H128" s="136">
        <f>'Перечень сроки источники'!P130</f>
        <v>0</v>
      </c>
      <c r="I128" s="131"/>
      <c r="J128" s="131"/>
      <c r="K128" s="131"/>
      <c r="L128" s="96"/>
      <c r="M128" s="132"/>
      <c r="N128" s="96"/>
      <c r="O128" s="132"/>
      <c r="P128" s="96"/>
      <c r="Q128" s="132"/>
      <c r="R128" s="133"/>
      <c r="S128" s="61"/>
      <c r="T128" s="61"/>
      <c r="U128" s="61"/>
      <c r="V128" s="63"/>
      <c r="W128" s="133"/>
      <c r="X128" s="63"/>
      <c r="Y128" s="61"/>
      <c r="Z128" s="63"/>
      <c r="AA128" s="61"/>
      <c r="AB128" s="134"/>
    </row>
    <row r="129" spans="1:28" ht="34.5" customHeight="1">
      <c r="A129" s="94">
        <v>123</v>
      </c>
      <c r="B129" s="135">
        <f>'Перечень сроки источники'!B131</f>
        <v>0</v>
      </c>
      <c r="C129" s="129">
        <f>'Перечень сроки источники'!C131</f>
        <v>0</v>
      </c>
      <c r="D129" s="61"/>
      <c r="E129" s="96"/>
      <c r="F129" s="61"/>
      <c r="G129" s="136">
        <f>'Перечень сроки источники'!O131</f>
        <v>0</v>
      </c>
      <c r="H129" s="136">
        <f>'Перечень сроки источники'!P131</f>
        <v>0</v>
      </c>
      <c r="I129" s="131"/>
      <c r="J129" s="131"/>
      <c r="K129" s="131"/>
      <c r="L129" s="96"/>
      <c r="M129" s="132"/>
      <c r="N129" s="96"/>
      <c r="O129" s="132"/>
      <c r="P129" s="96"/>
      <c r="Q129" s="132"/>
      <c r="R129" s="133"/>
      <c r="S129" s="61"/>
      <c r="T129" s="61"/>
      <c r="U129" s="61"/>
      <c r="V129" s="63"/>
      <c r="W129" s="133"/>
      <c r="X129" s="63"/>
      <c r="Y129" s="61"/>
      <c r="Z129" s="63"/>
      <c r="AA129" s="61"/>
      <c r="AB129" s="134"/>
    </row>
    <row r="130" spans="1:28" ht="34.5" customHeight="1">
      <c r="A130" s="94">
        <v>124</v>
      </c>
      <c r="B130" s="135">
        <f>'Перечень сроки источники'!B132</f>
        <v>0</v>
      </c>
      <c r="C130" s="129">
        <f>'Перечень сроки источники'!C132</f>
        <v>0</v>
      </c>
      <c r="D130" s="61"/>
      <c r="E130" s="96"/>
      <c r="F130" s="61"/>
      <c r="G130" s="136">
        <f>'Перечень сроки источники'!O132</f>
        <v>0</v>
      </c>
      <c r="H130" s="136">
        <f>'Перечень сроки источники'!P132</f>
        <v>0</v>
      </c>
      <c r="I130" s="131"/>
      <c r="J130" s="131"/>
      <c r="K130" s="131"/>
      <c r="L130" s="96"/>
      <c r="M130" s="132"/>
      <c r="N130" s="96"/>
      <c r="O130" s="132"/>
      <c r="P130" s="96"/>
      <c r="Q130" s="132"/>
      <c r="R130" s="133"/>
      <c r="S130" s="61"/>
      <c r="T130" s="61"/>
      <c r="U130" s="61"/>
      <c r="V130" s="63"/>
      <c r="W130" s="133"/>
      <c r="X130" s="63"/>
      <c r="Y130" s="61"/>
      <c r="Z130" s="63"/>
      <c r="AA130" s="61"/>
      <c r="AB130" s="134"/>
    </row>
    <row r="131" spans="1:28" ht="34.5" customHeight="1">
      <c r="A131" s="94">
        <v>125</v>
      </c>
      <c r="B131" s="135">
        <f>'Перечень сроки источники'!B133</f>
        <v>0</v>
      </c>
      <c r="C131" s="129">
        <f>'Перечень сроки источники'!C133</f>
        <v>0</v>
      </c>
      <c r="D131" s="61"/>
      <c r="E131" s="96"/>
      <c r="F131" s="61"/>
      <c r="G131" s="136">
        <f>'Перечень сроки источники'!O133</f>
        <v>0</v>
      </c>
      <c r="H131" s="136">
        <f>'Перечень сроки источники'!P133</f>
        <v>0</v>
      </c>
      <c r="I131" s="131"/>
      <c r="J131" s="131"/>
      <c r="K131" s="131"/>
      <c r="L131" s="96"/>
      <c r="M131" s="132"/>
      <c r="N131" s="96"/>
      <c r="O131" s="132"/>
      <c r="P131" s="96"/>
      <c r="Q131" s="132"/>
      <c r="R131" s="133"/>
      <c r="S131" s="61"/>
      <c r="T131" s="61"/>
      <c r="U131" s="61"/>
      <c r="V131" s="63"/>
      <c r="W131" s="133"/>
      <c r="X131" s="63"/>
      <c r="Y131" s="61"/>
      <c r="Z131" s="63"/>
      <c r="AA131" s="61"/>
      <c r="AB131" s="134"/>
    </row>
    <row r="132" spans="1:28" ht="34.5" customHeight="1">
      <c r="A132" s="94">
        <v>126</v>
      </c>
      <c r="B132" s="135">
        <f>'Перечень сроки источники'!B134</f>
        <v>0</v>
      </c>
      <c r="C132" s="129">
        <f>'Перечень сроки источники'!C134</f>
        <v>0</v>
      </c>
      <c r="D132" s="61"/>
      <c r="E132" s="96"/>
      <c r="F132" s="61"/>
      <c r="G132" s="136">
        <f>'Перечень сроки источники'!O134</f>
        <v>0</v>
      </c>
      <c r="H132" s="136">
        <f>'Перечень сроки источники'!P134</f>
        <v>0</v>
      </c>
      <c r="I132" s="131"/>
      <c r="J132" s="131"/>
      <c r="K132" s="131"/>
      <c r="L132" s="96"/>
      <c r="M132" s="132"/>
      <c r="N132" s="96"/>
      <c r="O132" s="132"/>
      <c r="P132" s="96"/>
      <c r="Q132" s="132"/>
      <c r="R132" s="133"/>
      <c r="S132" s="61"/>
      <c r="T132" s="61"/>
      <c r="U132" s="61"/>
      <c r="V132" s="63"/>
      <c r="W132" s="133"/>
      <c r="X132" s="63"/>
      <c r="Y132" s="61"/>
      <c r="Z132" s="63"/>
      <c r="AA132" s="61"/>
      <c r="AB132" s="134"/>
    </row>
    <row r="133" spans="1:28" ht="34.5" customHeight="1">
      <c r="A133" s="94">
        <v>127</v>
      </c>
      <c r="B133" s="135">
        <f>'Перечень сроки источники'!B135</f>
        <v>0</v>
      </c>
      <c r="C133" s="129">
        <f>'Перечень сроки источники'!C135</f>
        <v>0</v>
      </c>
      <c r="D133" s="61"/>
      <c r="E133" s="96"/>
      <c r="F133" s="61"/>
      <c r="G133" s="136">
        <f>'Перечень сроки источники'!O135</f>
        <v>0</v>
      </c>
      <c r="H133" s="136">
        <f>'Перечень сроки источники'!P135</f>
        <v>0</v>
      </c>
      <c r="I133" s="131"/>
      <c r="J133" s="131"/>
      <c r="K133" s="131"/>
      <c r="L133" s="96"/>
      <c r="M133" s="132"/>
      <c r="N133" s="96"/>
      <c r="O133" s="132"/>
      <c r="P133" s="96"/>
      <c r="Q133" s="132"/>
      <c r="R133" s="133"/>
      <c r="S133" s="61"/>
      <c r="T133" s="61"/>
      <c r="U133" s="61"/>
      <c r="V133" s="63"/>
      <c r="W133" s="133"/>
      <c r="X133" s="63"/>
      <c r="Y133" s="61"/>
      <c r="Z133" s="63"/>
      <c r="AA133" s="61"/>
      <c r="AB133" s="134"/>
    </row>
    <row r="134" spans="1:28" ht="34.5" customHeight="1">
      <c r="A134" s="94">
        <v>128</v>
      </c>
      <c r="B134" s="135">
        <f>'Перечень сроки источники'!B136</f>
        <v>0</v>
      </c>
      <c r="C134" s="129">
        <f>'Перечень сроки источники'!C136</f>
        <v>0</v>
      </c>
      <c r="D134" s="61"/>
      <c r="E134" s="96"/>
      <c r="F134" s="61"/>
      <c r="G134" s="136">
        <f>'Перечень сроки источники'!O136</f>
        <v>0</v>
      </c>
      <c r="H134" s="136">
        <f>'Перечень сроки источники'!P136</f>
        <v>0</v>
      </c>
      <c r="I134" s="131"/>
      <c r="J134" s="131"/>
      <c r="K134" s="131"/>
      <c r="L134" s="96"/>
      <c r="M134" s="132"/>
      <c r="N134" s="96"/>
      <c r="O134" s="132"/>
      <c r="P134" s="96"/>
      <c r="Q134" s="132"/>
      <c r="R134" s="133"/>
      <c r="S134" s="61"/>
      <c r="T134" s="61"/>
      <c r="U134" s="61"/>
      <c r="V134" s="63"/>
      <c r="W134" s="133"/>
      <c r="X134" s="63"/>
      <c r="Y134" s="61"/>
      <c r="Z134" s="63"/>
      <c r="AA134" s="61"/>
      <c r="AB134" s="134"/>
    </row>
    <row r="135" spans="1:28" ht="34.5" customHeight="1">
      <c r="A135" s="94">
        <v>129</v>
      </c>
      <c r="B135" s="135">
        <f>'Перечень сроки источники'!B137</f>
        <v>0</v>
      </c>
      <c r="C135" s="129">
        <f>'Перечень сроки источники'!C137</f>
        <v>0</v>
      </c>
      <c r="D135" s="61"/>
      <c r="E135" s="96"/>
      <c r="F135" s="61"/>
      <c r="G135" s="136">
        <f>'Перечень сроки источники'!O137</f>
        <v>0</v>
      </c>
      <c r="H135" s="136">
        <f>'Перечень сроки источники'!P137</f>
        <v>0</v>
      </c>
      <c r="I135" s="131"/>
      <c r="J135" s="131"/>
      <c r="K135" s="131"/>
      <c r="L135" s="96"/>
      <c r="M135" s="132"/>
      <c r="N135" s="96"/>
      <c r="O135" s="132"/>
      <c r="P135" s="96"/>
      <c r="Q135" s="132"/>
      <c r="R135" s="133"/>
      <c r="S135" s="61"/>
      <c r="T135" s="61"/>
      <c r="U135" s="61"/>
      <c r="V135" s="63"/>
      <c r="W135" s="133"/>
      <c r="X135" s="63"/>
      <c r="Y135" s="61"/>
      <c r="Z135" s="63"/>
      <c r="AA135" s="61"/>
      <c r="AB135" s="134"/>
    </row>
    <row r="136" spans="1:28" ht="34.5" customHeight="1">
      <c r="A136" s="94">
        <v>130</v>
      </c>
      <c r="B136" s="135">
        <f>'Перечень сроки источники'!B138</f>
        <v>0</v>
      </c>
      <c r="C136" s="129">
        <f>'Перечень сроки источники'!C138</f>
        <v>0</v>
      </c>
      <c r="D136" s="61"/>
      <c r="E136" s="96"/>
      <c r="F136" s="61"/>
      <c r="G136" s="136">
        <f>'Перечень сроки источники'!O138</f>
        <v>0</v>
      </c>
      <c r="H136" s="136">
        <f>'Перечень сроки источники'!P138</f>
        <v>0</v>
      </c>
      <c r="I136" s="131"/>
      <c r="J136" s="131"/>
      <c r="K136" s="131"/>
      <c r="L136" s="96"/>
      <c r="M136" s="132"/>
      <c r="N136" s="96"/>
      <c r="O136" s="132"/>
      <c r="P136" s="96"/>
      <c r="Q136" s="132"/>
      <c r="R136" s="133"/>
      <c r="S136" s="61"/>
      <c r="T136" s="61"/>
      <c r="U136" s="61"/>
      <c r="V136" s="63"/>
      <c r="W136" s="133"/>
      <c r="X136" s="63"/>
      <c r="Y136" s="61"/>
      <c r="Z136" s="63"/>
      <c r="AA136" s="61"/>
      <c r="AB136" s="134"/>
    </row>
    <row r="137" spans="1:28" ht="34.5" customHeight="1">
      <c r="A137" s="94">
        <v>131</v>
      </c>
      <c r="B137" s="135">
        <f>'Перечень сроки источники'!B139</f>
        <v>0</v>
      </c>
      <c r="C137" s="129">
        <f>'Перечень сроки источники'!C139</f>
        <v>0</v>
      </c>
      <c r="D137" s="61"/>
      <c r="E137" s="96"/>
      <c r="F137" s="61"/>
      <c r="G137" s="136">
        <f>'Перечень сроки источники'!O139</f>
        <v>0</v>
      </c>
      <c r="H137" s="136">
        <f>'Перечень сроки источники'!P139</f>
        <v>0</v>
      </c>
      <c r="I137" s="131"/>
      <c r="J137" s="131"/>
      <c r="K137" s="131"/>
      <c r="L137" s="96"/>
      <c r="M137" s="132"/>
      <c r="N137" s="96"/>
      <c r="O137" s="132"/>
      <c r="P137" s="96"/>
      <c r="Q137" s="132"/>
      <c r="R137" s="133"/>
      <c r="S137" s="61"/>
      <c r="T137" s="61"/>
      <c r="U137" s="61"/>
      <c r="V137" s="63"/>
      <c r="W137" s="133"/>
      <c r="X137" s="63"/>
      <c r="Y137" s="61"/>
      <c r="Z137" s="63"/>
      <c r="AA137" s="61"/>
      <c r="AB137" s="134"/>
    </row>
    <row r="138" spans="1:28" ht="34.5" customHeight="1">
      <c r="A138" s="94">
        <v>132</v>
      </c>
      <c r="B138" s="135">
        <f>'Перечень сроки источники'!B140</f>
        <v>0</v>
      </c>
      <c r="C138" s="129">
        <f>'Перечень сроки источники'!C140</f>
        <v>0</v>
      </c>
      <c r="D138" s="61"/>
      <c r="E138" s="96"/>
      <c r="F138" s="61"/>
      <c r="G138" s="136">
        <f>'Перечень сроки источники'!O140</f>
        <v>0</v>
      </c>
      <c r="H138" s="136">
        <f>'Перечень сроки источники'!P140</f>
        <v>0</v>
      </c>
      <c r="I138" s="131"/>
      <c r="J138" s="131"/>
      <c r="K138" s="131"/>
      <c r="L138" s="96"/>
      <c r="M138" s="132"/>
      <c r="N138" s="96"/>
      <c r="O138" s="132"/>
      <c r="P138" s="96"/>
      <c r="Q138" s="132"/>
      <c r="R138" s="133"/>
      <c r="S138" s="61"/>
      <c r="T138" s="61"/>
      <c r="U138" s="61"/>
      <c r="V138" s="63"/>
      <c r="W138" s="133"/>
      <c r="X138" s="63"/>
      <c r="Y138" s="61"/>
      <c r="Z138" s="63"/>
      <c r="AA138" s="61"/>
      <c r="AB138" s="134"/>
    </row>
    <row r="139" spans="1:28" ht="34.5" customHeight="1">
      <c r="A139" s="94">
        <v>133</v>
      </c>
      <c r="B139" s="135">
        <f>'Перечень сроки источники'!B141</f>
        <v>0</v>
      </c>
      <c r="C139" s="129">
        <f>'Перечень сроки источники'!C141</f>
        <v>0</v>
      </c>
      <c r="D139" s="61"/>
      <c r="E139" s="96"/>
      <c r="F139" s="61"/>
      <c r="G139" s="136">
        <f>'Перечень сроки источники'!O141</f>
        <v>0</v>
      </c>
      <c r="H139" s="136">
        <f>'Перечень сроки источники'!P141</f>
        <v>0</v>
      </c>
      <c r="I139" s="131"/>
      <c r="J139" s="131"/>
      <c r="K139" s="131"/>
      <c r="L139" s="96"/>
      <c r="M139" s="132"/>
      <c r="N139" s="96"/>
      <c r="O139" s="132"/>
      <c r="P139" s="96"/>
      <c r="Q139" s="132"/>
      <c r="R139" s="133"/>
      <c r="S139" s="61"/>
      <c r="T139" s="61"/>
      <c r="U139" s="61"/>
      <c r="V139" s="63"/>
      <c r="W139" s="133"/>
      <c r="X139" s="63"/>
      <c r="Y139" s="61"/>
      <c r="Z139" s="63"/>
      <c r="AA139" s="61"/>
      <c r="AB139" s="134"/>
    </row>
    <row r="140" spans="1:28" ht="34.5" customHeight="1">
      <c r="A140" s="94">
        <v>134</v>
      </c>
      <c r="B140" s="135">
        <f>'Перечень сроки источники'!B142</f>
        <v>0</v>
      </c>
      <c r="C140" s="129">
        <f>'Перечень сроки источники'!C142</f>
        <v>0</v>
      </c>
      <c r="D140" s="61"/>
      <c r="E140" s="96"/>
      <c r="F140" s="61"/>
      <c r="G140" s="136">
        <f>'Перечень сроки источники'!O142</f>
        <v>0</v>
      </c>
      <c r="H140" s="136">
        <f>'Перечень сроки источники'!P142</f>
        <v>0</v>
      </c>
      <c r="I140" s="131"/>
      <c r="J140" s="131"/>
      <c r="K140" s="131"/>
      <c r="L140" s="96"/>
      <c r="M140" s="132"/>
      <c r="N140" s="96"/>
      <c r="O140" s="132"/>
      <c r="P140" s="96"/>
      <c r="Q140" s="132"/>
      <c r="R140" s="133"/>
      <c r="S140" s="61"/>
      <c r="T140" s="61"/>
      <c r="U140" s="61"/>
      <c r="V140" s="63"/>
      <c r="W140" s="133"/>
      <c r="X140" s="63"/>
      <c r="Y140" s="61"/>
      <c r="Z140" s="63"/>
      <c r="AA140" s="61"/>
      <c r="AB140" s="134"/>
    </row>
    <row r="141" spans="1:28" ht="34.5" customHeight="1">
      <c r="A141" s="94">
        <v>135</v>
      </c>
      <c r="B141" s="135">
        <f>'Перечень сроки источники'!B143</f>
        <v>0</v>
      </c>
      <c r="C141" s="129">
        <f>'Перечень сроки источники'!C143</f>
        <v>0</v>
      </c>
      <c r="D141" s="61"/>
      <c r="E141" s="96"/>
      <c r="F141" s="61"/>
      <c r="G141" s="136">
        <f>'Перечень сроки источники'!O143</f>
        <v>0</v>
      </c>
      <c r="H141" s="136">
        <f>'Перечень сроки источники'!P143</f>
        <v>0</v>
      </c>
      <c r="I141" s="131"/>
      <c r="J141" s="131"/>
      <c r="K141" s="131"/>
      <c r="L141" s="96"/>
      <c r="M141" s="132"/>
      <c r="N141" s="96"/>
      <c r="O141" s="132"/>
      <c r="P141" s="96"/>
      <c r="Q141" s="132"/>
      <c r="R141" s="133"/>
      <c r="S141" s="61"/>
      <c r="T141" s="61"/>
      <c r="U141" s="61"/>
      <c r="V141" s="63"/>
      <c r="W141" s="133"/>
      <c r="X141" s="63"/>
      <c r="Y141" s="61"/>
      <c r="Z141" s="63"/>
      <c r="AA141" s="61"/>
      <c r="AB141" s="134"/>
    </row>
    <row r="142" spans="1:28" ht="34.5" customHeight="1">
      <c r="A142" s="94">
        <v>136</v>
      </c>
      <c r="B142" s="135">
        <f>'Перечень сроки источники'!B144</f>
        <v>0</v>
      </c>
      <c r="C142" s="129">
        <f>'Перечень сроки источники'!C144</f>
        <v>0</v>
      </c>
      <c r="D142" s="61"/>
      <c r="E142" s="96"/>
      <c r="F142" s="61"/>
      <c r="G142" s="136">
        <f>'Перечень сроки источники'!O144</f>
        <v>0</v>
      </c>
      <c r="H142" s="136">
        <f>'Перечень сроки источники'!P144</f>
        <v>0</v>
      </c>
      <c r="I142" s="131"/>
      <c r="J142" s="131"/>
      <c r="K142" s="131"/>
      <c r="L142" s="96"/>
      <c r="M142" s="132"/>
      <c r="N142" s="96"/>
      <c r="O142" s="132"/>
      <c r="P142" s="96"/>
      <c r="Q142" s="132"/>
      <c r="R142" s="133"/>
      <c r="S142" s="61"/>
      <c r="T142" s="61"/>
      <c r="U142" s="61"/>
      <c r="V142" s="63"/>
      <c r="W142" s="133"/>
      <c r="X142" s="63"/>
      <c r="Y142" s="61"/>
      <c r="Z142" s="63"/>
      <c r="AA142" s="61"/>
      <c r="AB142" s="134"/>
    </row>
    <row r="143" spans="1:28" ht="34.5" customHeight="1">
      <c r="A143" s="94">
        <v>137</v>
      </c>
      <c r="B143" s="135">
        <f>'Перечень сроки источники'!B145</f>
        <v>0</v>
      </c>
      <c r="C143" s="129">
        <f>'Перечень сроки источники'!C145</f>
        <v>0</v>
      </c>
      <c r="D143" s="61"/>
      <c r="E143" s="96"/>
      <c r="F143" s="61"/>
      <c r="G143" s="136">
        <f>'Перечень сроки источники'!O145</f>
        <v>0</v>
      </c>
      <c r="H143" s="136">
        <f>'Перечень сроки источники'!P145</f>
        <v>0</v>
      </c>
      <c r="I143" s="131"/>
      <c r="J143" s="131"/>
      <c r="K143" s="131"/>
      <c r="L143" s="96"/>
      <c r="M143" s="132"/>
      <c r="N143" s="96"/>
      <c r="O143" s="132"/>
      <c r="P143" s="96"/>
      <c r="Q143" s="132"/>
      <c r="R143" s="133"/>
      <c r="S143" s="61"/>
      <c r="T143" s="61"/>
      <c r="U143" s="61"/>
      <c r="V143" s="63"/>
      <c r="W143" s="133"/>
      <c r="X143" s="63"/>
      <c r="Y143" s="61"/>
      <c r="Z143" s="63"/>
      <c r="AA143" s="61"/>
      <c r="AB143" s="134"/>
    </row>
    <row r="144" spans="1:28" ht="34.5" customHeight="1">
      <c r="A144" s="94">
        <v>138</v>
      </c>
      <c r="B144" s="135">
        <f>'Перечень сроки источники'!B146</f>
        <v>0</v>
      </c>
      <c r="C144" s="129">
        <f>'Перечень сроки источники'!C146</f>
        <v>0</v>
      </c>
      <c r="D144" s="61"/>
      <c r="E144" s="96"/>
      <c r="F144" s="61"/>
      <c r="G144" s="136">
        <f>'Перечень сроки источники'!O146</f>
        <v>0</v>
      </c>
      <c r="H144" s="136">
        <f>'Перечень сроки источники'!P146</f>
        <v>0</v>
      </c>
      <c r="I144" s="131"/>
      <c r="J144" s="131"/>
      <c r="K144" s="131"/>
      <c r="L144" s="96"/>
      <c r="M144" s="132"/>
      <c r="N144" s="96"/>
      <c r="O144" s="132"/>
      <c r="P144" s="96"/>
      <c r="Q144" s="132"/>
      <c r="R144" s="133"/>
      <c r="S144" s="61"/>
      <c r="T144" s="61"/>
      <c r="U144" s="61"/>
      <c r="V144" s="63"/>
      <c r="W144" s="133"/>
      <c r="X144" s="63"/>
      <c r="Y144" s="61"/>
      <c r="Z144" s="63"/>
      <c r="AA144" s="61"/>
      <c r="AB144" s="134"/>
    </row>
    <row r="145" spans="1:28" ht="34.5" customHeight="1">
      <c r="A145" s="94">
        <v>139</v>
      </c>
      <c r="B145" s="135">
        <f>'Перечень сроки источники'!B147</f>
        <v>0</v>
      </c>
      <c r="C145" s="129">
        <f>'Перечень сроки источники'!C147</f>
        <v>0</v>
      </c>
      <c r="D145" s="61"/>
      <c r="E145" s="96"/>
      <c r="F145" s="61"/>
      <c r="G145" s="136">
        <f>'Перечень сроки источники'!O147</f>
        <v>0</v>
      </c>
      <c r="H145" s="136">
        <f>'Перечень сроки источники'!P147</f>
        <v>0</v>
      </c>
      <c r="I145" s="131"/>
      <c r="J145" s="131"/>
      <c r="K145" s="131"/>
      <c r="L145" s="96"/>
      <c r="M145" s="132"/>
      <c r="N145" s="96"/>
      <c r="O145" s="132"/>
      <c r="P145" s="96"/>
      <c r="Q145" s="132"/>
      <c r="R145" s="133"/>
      <c r="S145" s="61"/>
      <c r="T145" s="61"/>
      <c r="U145" s="61"/>
      <c r="V145" s="63"/>
      <c r="W145" s="133"/>
      <c r="X145" s="63"/>
      <c r="Y145" s="61"/>
      <c r="Z145" s="63"/>
      <c r="AA145" s="61"/>
      <c r="AB145" s="134"/>
    </row>
    <row r="146" spans="1:28" ht="34.5" customHeight="1">
      <c r="A146" s="94">
        <v>140</v>
      </c>
      <c r="B146" s="135">
        <f>'Перечень сроки источники'!B148</f>
        <v>0</v>
      </c>
      <c r="C146" s="129">
        <f>'Перечень сроки источники'!C148</f>
        <v>0</v>
      </c>
      <c r="D146" s="61"/>
      <c r="E146" s="96"/>
      <c r="F146" s="61"/>
      <c r="G146" s="136">
        <f>'Перечень сроки источники'!O148</f>
        <v>0</v>
      </c>
      <c r="H146" s="136">
        <f>'Перечень сроки источники'!P148</f>
        <v>0</v>
      </c>
      <c r="I146" s="131"/>
      <c r="J146" s="131"/>
      <c r="K146" s="131"/>
      <c r="L146" s="96"/>
      <c r="M146" s="132"/>
      <c r="N146" s="96"/>
      <c r="O146" s="132"/>
      <c r="P146" s="96"/>
      <c r="Q146" s="132"/>
      <c r="R146" s="133"/>
      <c r="S146" s="61"/>
      <c r="T146" s="61"/>
      <c r="U146" s="61"/>
      <c r="V146" s="63"/>
      <c r="W146" s="133"/>
      <c r="X146" s="63"/>
      <c r="Y146" s="61"/>
      <c r="Z146" s="63"/>
      <c r="AA146" s="61"/>
      <c r="AB146" s="134"/>
    </row>
    <row r="147" spans="1:28" ht="34.5" customHeight="1">
      <c r="A147" s="94">
        <v>141</v>
      </c>
      <c r="B147" s="135">
        <f>'Перечень сроки источники'!B149</f>
        <v>0</v>
      </c>
      <c r="C147" s="129">
        <f>'Перечень сроки источники'!C149</f>
        <v>0</v>
      </c>
      <c r="D147" s="61"/>
      <c r="E147" s="96"/>
      <c r="F147" s="61"/>
      <c r="G147" s="136">
        <f>'Перечень сроки источники'!O149</f>
        <v>0</v>
      </c>
      <c r="H147" s="136">
        <f>'Перечень сроки источники'!P149</f>
        <v>0</v>
      </c>
      <c r="I147" s="131"/>
      <c r="J147" s="131"/>
      <c r="K147" s="131"/>
      <c r="L147" s="96"/>
      <c r="M147" s="132"/>
      <c r="N147" s="96"/>
      <c r="O147" s="132"/>
      <c r="P147" s="96"/>
      <c r="Q147" s="132"/>
      <c r="R147" s="133"/>
      <c r="S147" s="61"/>
      <c r="T147" s="61"/>
      <c r="U147" s="61"/>
      <c r="V147" s="63"/>
      <c r="W147" s="133"/>
      <c r="X147" s="63"/>
      <c r="Y147" s="61"/>
      <c r="Z147" s="63"/>
      <c r="AA147" s="61"/>
      <c r="AB147" s="134"/>
    </row>
    <row r="148" spans="1:28" ht="34.5" customHeight="1">
      <c r="A148" s="94">
        <v>142</v>
      </c>
      <c r="B148" s="135">
        <f>'Перечень сроки источники'!B150</f>
        <v>0</v>
      </c>
      <c r="C148" s="129">
        <f>'Перечень сроки источники'!C150</f>
        <v>0</v>
      </c>
      <c r="D148" s="61"/>
      <c r="E148" s="96"/>
      <c r="F148" s="61"/>
      <c r="G148" s="136">
        <f>'Перечень сроки источники'!O150</f>
        <v>0</v>
      </c>
      <c r="H148" s="136">
        <f>'Перечень сроки источники'!P150</f>
        <v>0</v>
      </c>
      <c r="I148" s="131"/>
      <c r="J148" s="131"/>
      <c r="K148" s="131"/>
      <c r="L148" s="96"/>
      <c r="M148" s="132"/>
      <c r="N148" s="96"/>
      <c r="O148" s="132"/>
      <c r="P148" s="96"/>
      <c r="Q148" s="132"/>
      <c r="R148" s="133"/>
      <c r="S148" s="61"/>
      <c r="T148" s="61"/>
      <c r="U148" s="61"/>
      <c r="V148" s="63"/>
      <c r="W148" s="133"/>
      <c r="X148" s="63"/>
      <c r="Y148" s="61"/>
      <c r="Z148" s="63"/>
      <c r="AA148" s="61"/>
      <c r="AB148" s="134"/>
    </row>
    <row r="149" spans="1:28" ht="34.5" customHeight="1">
      <c r="A149" s="94">
        <v>143</v>
      </c>
      <c r="B149" s="135">
        <f>'Перечень сроки источники'!B151</f>
        <v>0</v>
      </c>
      <c r="C149" s="129">
        <f>'Перечень сроки источники'!C151</f>
        <v>0</v>
      </c>
      <c r="D149" s="61"/>
      <c r="E149" s="96"/>
      <c r="F149" s="61"/>
      <c r="G149" s="136">
        <f>'Перечень сроки источники'!O151</f>
        <v>0</v>
      </c>
      <c r="H149" s="136">
        <f>'Перечень сроки источники'!P151</f>
        <v>0</v>
      </c>
      <c r="I149" s="131"/>
      <c r="J149" s="131"/>
      <c r="K149" s="131"/>
      <c r="L149" s="96"/>
      <c r="M149" s="132"/>
      <c r="N149" s="96"/>
      <c r="O149" s="132"/>
      <c r="P149" s="96"/>
      <c r="Q149" s="132"/>
      <c r="R149" s="133"/>
      <c r="S149" s="61"/>
      <c r="T149" s="61"/>
      <c r="U149" s="61"/>
      <c r="V149" s="63"/>
      <c r="W149" s="133"/>
      <c r="X149" s="63"/>
      <c r="Y149" s="61"/>
      <c r="Z149" s="63"/>
      <c r="AA149" s="61"/>
      <c r="AB149" s="134"/>
    </row>
    <row r="150" spans="1:28" ht="34.5" customHeight="1">
      <c r="A150" s="94">
        <v>144</v>
      </c>
      <c r="B150" s="135">
        <f>'Перечень сроки источники'!B152</f>
        <v>0</v>
      </c>
      <c r="C150" s="129">
        <f>'Перечень сроки источники'!C152</f>
        <v>0</v>
      </c>
      <c r="D150" s="61"/>
      <c r="E150" s="96"/>
      <c r="F150" s="61"/>
      <c r="G150" s="136">
        <f>'Перечень сроки источники'!O152</f>
        <v>0</v>
      </c>
      <c r="H150" s="136">
        <f>'Перечень сроки источники'!P152</f>
        <v>0</v>
      </c>
      <c r="I150" s="131"/>
      <c r="J150" s="131"/>
      <c r="K150" s="131"/>
      <c r="L150" s="96"/>
      <c r="M150" s="132"/>
      <c r="N150" s="96"/>
      <c r="O150" s="132"/>
      <c r="P150" s="96"/>
      <c r="Q150" s="132"/>
      <c r="R150" s="133"/>
      <c r="S150" s="61"/>
      <c r="T150" s="61"/>
      <c r="U150" s="61"/>
      <c r="V150" s="63"/>
      <c r="W150" s="133"/>
      <c r="X150" s="63"/>
      <c r="Y150" s="61"/>
      <c r="Z150" s="63"/>
      <c r="AA150" s="61"/>
      <c r="AB150" s="134"/>
    </row>
    <row r="151" spans="1:28" ht="34.5" customHeight="1">
      <c r="A151" s="94">
        <v>145</v>
      </c>
      <c r="B151" s="135">
        <f>'Перечень сроки источники'!B153</f>
        <v>0</v>
      </c>
      <c r="C151" s="129">
        <f>'Перечень сроки источники'!C153</f>
        <v>0</v>
      </c>
      <c r="D151" s="61"/>
      <c r="E151" s="96"/>
      <c r="F151" s="61"/>
      <c r="G151" s="136">
        <f>'Перечень сроки источники'!O153</f>
        <v>0</v>
      </c>
      <c r="H151" s="136">
        <f>'Перечень сроки источники'!P153</f>
        <v>0</v>
      </c>
      <c r="I151" s="131"/>
      <c r="J151" s="131"/>
      <c r="K151" s="131"/>
      <c r="L151" s="96"/>
      <c r="M151" s="132"/>
      <c r="N151" s="96"/>
      <c r="O151" s="132"/>
      <c r="P151" s="96"/>
      <c r="Q151" s="132"/>
      <c r="R151" s="133"/>
      <c r="S151" s="61"/>
      <c r="T151" s="61"/>
      <c r="U151" s="61"/>
      <c r="V151" s="63"/>
      <c r="W151" s="133"/>
      <c r="X151" s="63"/>
      <c r="Y151" s="61"/>
      <c r="Z151" s="63"/>
      <c r="AA151" s="61"/>
      <c r="AB151" s="134"/>
    </row>
    <row r="152" spans="1:28" ht="34.5" customHeight="1">
      <c r="A152" s="94">
        <v>146</v>
      </c>
      <c r="B152" s="135">
        <f>'Перечень сроки источники'!B154</f>
        <v>0</v>
      </c>
      <c r="C152" s="129">
        <f>'Перечень сроки источники'!C154</f>
        <v>0</v>
      </c>
      <c r="D152" s="61"/>
      <c r="E152" s="96"/>
      <c r="F152" s="61"/>
      <c r="G152" s="136">
        <f>'Перечень сроки источники'!O154</f>
        <v>0</v>
      </c>
      <c r="H152" s="136">
        <f>'Перечень сроки источники'!P154</f>
        <v>0</v>
      </c>
      <c r="I152" s="131"/>
      <c r="J152" s="131"/>
      <c r="K152" s="131"/>
      <c r="L152" s="96"/>
      <c r="M152" s="132"/>
      <c r="N152" s="96"/>
      <c r="O152" s="132"/>
      <c r="P152" s="96"/>
      <c r="Q152" s="132"/>
      <c r="R152" s="133"/>
      <c r="S152" s="61"/>
      <c r="T152" s="61"/>
      <c r="U152" s="61"/>
      <c r="V152" s="63"/>
      <c r="W152" s="133"/>
      <c r="X152" s="63"/>
      <c r="Y152" s="61"/>
      <c r="Z152" s="63"/>
      <c r="AA152" s="61"/>
      <c r="AB152" s="134"/>
    </row>
    <row r="153" spans="1:28" ht="34.5" customHeight="1">
      <c r="A153" s="94">
        <v>147</v>
      </c>
      <c r="B153" s="135">
        <f>'Перечень сроки источники'!B155</f>
        <v>0</v>
      </c>
      <c r="C153" s="129">
        <f>'Перечень сроки источники'!C155</f>
        <v>0</v>
      </c>
      <c r="D153" s="61"/>
      <c r="E153" s="96"/>
      <c r="F153" s="61"/>
      <c r="G153" s="136">
        <f>'Перечень сроки источники'!O155</f>
        <v>0</v>
      </c>
      <c r="H153" s="136">
        <f>'Перечень сроки источники'!P155</f>
        <v>0</v>
      </c>
      <c r="I153" s="131"/>
      <c r="J153" s="131"/>
      <c r="K153" s="131"/>
      <c r="L153" s="96"/>
      <c r="M153" s="132"/>
      <c r="N153" s="96"/>
      <c r="O153" s="132"/>
      <c r="P153" s="96"/>
      <c r="Q153" s="132"/>
      <c r="R153" s="133"/>
      <c r="S153" s="61"/>
      <c r="T153" s="61"/>
      <c r="U153" s="61"/>
      <c r="V153" s="63"/>
      <c r="W153" s="133"/>
      <c r="X153" s="63"/>
      <c r="Y153" s="61"/>
      <c r="Z153" s="63"/>
      <c r="AA153" s="61"/>
      <c r="AB153" s="134"/>
    </row>
    <row r="154" spans="1:28" ht="34.5" customHeight="1">
      <c r="A154" s="94">
        <v>148</v>
      </c>
      <c r="B154" s="135">
        <f>'Перечень сроки источники'!B156</f>
        <v>0</v>
      </c>
      <c r="C154" s="129">
        <f>'Перечень сроки источники'!C156</f>
        <v>0</v>
      </c>
      <c r="D154" s="61"/>
      <c r="E154" s="96"/>
      <c r="F154" s="61"/>
      <c r="G154" s="136">
        <f>'Перечень сроки источники'!O156</f>
        <v>0</v>
      </c>
      <c r="H154" s="136">
        <f>'Перечень сроки источники'!P156</f>
        <v>0</v>
      </c>
      <c r="I154" s="131"/>
      <c r="J154" s="131"/>
      <c r="K154" s="131"/>
      <c r="L154" s="96"/>
      <c r="M154" s="132"/>
      <c r="N154" s="96"/>
      <c r="O154" s="132"/>
      <c r="P154" s="96"/>
      <c r="Q154" s="132"/>
      <c r="R154" s="133"/>
      <c r="S154" s="61"/>
      <c r="T154" s="61"/>
      <c r="U154" s="61"/>
      <c r="V154" s="63"/>
      <c r="W154" s="133"/>
      <c r="X154" s="63"/>
      <c r="Y154" s="61"/>
      <c r="Z154" s="63"/>
      <c r="AA154" s="61"/>
      <c r="AB154" s="134"/>
    </row>
    <row r="155" spans="1:28" ht="34.5" customHeight="1">
      <c r="A155" s="94">
        <v>149</v>
      </c>
      <c r="B155" s="135">
        <f>'Перечень сроки источники'!B157</f>
        <v>0</v>
      </c>
      <c r="C155" s="129">
        <f>'Перечень сроки источники'!C157</f>
        <v>0</v>
      </c>
      <c r="D155" s="61"/>
      <c r="E155" s="96"/>
      <c r="F155" s="61"/>
      <c r="G155" s="136">
        <f>'Перечень сроки источники'!O157</f>
        <v>0</v>
      </c>
      <c r="H155" s="136">
        <f>'Перечень сроки источники'!P157</f>
        <v>0</v>
      </c>
      <c r="I155" s="131"/>
      <c r="J155" s="131"/>
      <c r="K155" s="131"/>
      <c r="L155" s="96"/>
      <c r="M155" s="132"/>
      <c r="N155" s="96"/>
      <c r="O155" s="132"/>
      <c r="P155" s="96"/>
      <c r="Q155" s="132"/>
      <c r="R155" s="133"/>
      <c r="S155" s="61"/>
      <c r="T155" s="61"/>
      <c r="U155" s="61"/>
      <c r="V155" s="63"/>
      <c r="W155" s="133"/>
      <c r="X155" s="63"/>
      <c r="Y155" s="61"/>
      <c r="Z155" s="63"/>
      <c r="AA155" s="61"/>
      <c r="AB155" s="134"/>
    </row>
    <row r="156" spans="1:28" ht="34.5" customHeight="1">
      <c r="A156" s="94">
        <v>150</v>
      </c>
      <c r="B156" s="135">
        <f>'Перечень сроки источники'!B158</f>
        <v>0</v>
      </c>
      <c r="C156" s="129">
        <f>'Перечень сроки источники'!C158</f>
        <v>0</v>
      </c>
      <c r="D156" s="61"/>
      <c r="E156" s="96"/>
      <c r="F156" s="61"/>
      <c r="G156" s="136">
        <f>'Перечень сроки источники'!O158</f>
        <v>0</v>
      </c>
      <c r="H156" s="136">
        <f>'Перечень сроки источники'!P158</f>
        <v>0</v>
      </c>
      <c r="I156" s="131"/>
      <c r="J156" s="131"/>
      <c r="K156" s="131"/>
      <c r="L156" s="96"/>
      <c r="M156" s="132"/>
      <c r="N156" s="96"/>
      <c r="O156" s="132"/>
      <c r="P156" s="96"/>
      <c r="Q156" s="132"/>
      <c r="R156" s="137"/>
      <c r="S156" s="138"/>
      <c r="T156" s="138"/>
      <c r="U156" s="138"/>
      <c r="V156" s="139"/>
      <c r="W156" s="137"/>
      <c r="X156" s="139"/>
      <c r="Y156" s="138"/>
      <c r="Z156" s="139"/>
      <c r="AA156" s="138"/>
      <c r="AB156" s="140"/>
    </row>
    <row r="157" spans="1:28">
      <c r="A157" s="94"/>
    </row>
    <row r="158" spans="1:28">
      <c r="A158" s="94"/>
    </row>
    <row r="159" spans="1:28">
      <c r="A159" s="94"/>
    </row>
    <row r="160" spans="1:28">
      <c r="A160" s="94"/>
    </row>
    <row r="161" spans="1:1">
      <c r="A161" s="94"/>
    </row>
    <row r="162" spans="1:1">
      <c r="A162" s="94"/>
    </row>
    <row r="163" spans="1:1">
      <c r="A163" s="94"/>
    </row>
    <row r="164" spans="1:1">
      <c r="A164" s="94"/>
    </row>
    <row r="165" spans="1:1">
      <c r="A165" s="94"/>
    </row>
    <row r="166" spans="1:1">
      <c r="A166" s="94"/>
    </row>
    <row r="167" spans="1:1">
      <c r="A167" s="94"/>
    </row>
    <row r="168" spans="1:1">
      <c r="A168" s="94"/>
    </row>
    <row r="169" spans="1:1">
      <c r="A169" s="94"/>
    </row>
    <row r="170" spans="1:1">
      <c r="A170" s="94"/>
    </row>
    <row r="171" spans="1:1">
      <c r="A171" s="94"/>
    </row>
    <row r="172" spans="1:1">
      <c r="A172" s="94"/>
    </row>
    <row r="173" spans="1:1">
      <c r="A173" s="94"/>
    </row>
    <row r="174" spans="1:1">
      <c r="A174" s="94"/>
    </row>
    <row r="175" spans="1:1">
      <c r="A175" s="94"/>
    </row>
    <row r="176" spans="1:1">
      <c r="A176" s="94"/>
    </row>
    <row r="177" spans="1:1">
      <c r="A177" s="94"/>
    </row>
    <row r="178" spans="1:1">
      <c r="A178" s="94"/>
    </row>
    <row r="179" spans="1:1">
      <c r="A179" s="94"/>
    </row>
    <row r="180" spans="1:1">
      <c r="A180" s="94"/>
    </row>
    <row r="181" spans="1:1">
      <c r="A181" s="94"/>
    </row>
    <row r="182" spans="1:1">
      <c r="A182" s="94"/>
    </row>
    <row r="183" spans="1:1">
      <c r="A183" s="94"/>
    </row>
    <row r="184" spans="1:1">
      <c r="A184" s="94"/>
    </row>
    <row r="185" spans="1:1">
      <c r="A185" s="94"/>
    </row>
    <row r="186" spans="1:1">
      <c r="A186" s="94"/>
    </row>
    <row r="187" spans="1:1">
      <c r="A187" s="94"/>
    </row>
    <row r="188" spans="1:1">
      <c r="A188" s="94"/>
    </row>
    <row r="189" spans="1:1">
      <c r="A189" s="94"/>
    </row>
    <row r="190" spans="1:1">
      <c r="A190" s="94"/>
    </row>
    <row r="191" spans="1:1">
      <c r="A191" s="94"/>
    </row>
    <row r="192" spans="1:1">
      <c r="A192" s="94"/>
    </row>
    <row r="193" spans="1:1">
      <c r="A193" s="94"/>
    </row>
    <row r="194" spans="1:1">
      <c r="A194" s="94"/>
    </row>
    <row r="195" spans="1:1">
      <c r="A195" s="94"/>
    </row>
    <row r="196" spans="1:1">
      <c r="A196" s="94"/>
    </row>
    <row r="197" spans="1:1">
      <c r="A197" s="94"/>
    </row>
    <row r="198" spans="1:1">
      <c r="A198" s="94"/>
    </row>
    <row r="199" spans="1:1">
      <c r="A199" s="94"/>
    </row>
    <row r="200" spans="1:1">
      <c r="A200" s="94"/>
    </row>
    <row r="201" spans="1:1">
      <c r="A201" s="94"/>
    </row>
    <row r="202" spans="1:1">
      <c r="A202" s="94"/>
    </row>
    <row r="203" spans="1:1">
      <c r="A203" s="94"/>
    </row>
    <row r="204" spans="1:1">
      <c r="A204" s="94"/>
    </row>
    <row r="205" spans="1:1">
      <c r="A205" s="94"/>
    </row>
    <row r="206" spans="1:1">
      <c r="A206" s="94"/>
    </row>
    <row r="207" spans="1:1">
      <c r="A207" s="94"/>
    </row>
    <row r="208" spans="1:1">
      <c r="A208" s="94"/>
    </row>
    <row r="209" spans="1:1">
      <c r="A209" s="94"/>
    </row>
    <row r="210" spans="1:1">
      <c r="A210" s="94"/>
    </row>
    <row r="211" spans="1:1">
      <c r="A211" s="94"/>
    </row>
    <row r="212" spans="1:1">
      <c r="A212" s="94"/>
    </row>
    <row r="213" spans="1:1">
      <c r="A213" s="94"/>
    </row>
    <row r="214" spans="1:1">
      <c r="A214" s="94"/>
    </row>
    <row r="215" spans="1:1">
      <c r="A215" s="94"/>
    </row>
    <row r="216" spans="1:1">
      <c r="A216" s="94"/>
    </row>
    <row r="217" spans="1:1">
      <c r="A217" s="94"/>
    </row>
    <row r="218" spans="1:1">
      <c r="A218" s="94"/>
    </row>
    <row r="219" spans="1:1">
      <c r="A219" s="94"/>
    </row>
    <row r="220" spans="1:1">
      <c r="A220" s="94"/>
    </row>
    <row r="221" spans="1:1">
      <c r="A221" s="94"/>
    </row>
    <row r="222" spans="1:1">
      <c r="A222" s="94"/>
    </row>
    <row r="223" spans="1:1">
      <c r="A223" s="94"/>
    </row>
    <row r="224" spans="1:1">
      <c r="A224" s="94"/>
    </row>
    <row r="225" spans="1:1">
      <c r="A225" s="94"/>
    </row>
    <row r="226" spans="1:1">
      <c r="A226" s="94"/>
    </row>
    <row r="227" spans="1:1">
      <c r="A227" s="94"/>
    </row>
    <row r="228" spans="1:1">
      <c r="A228" s="94"/>
    </row>
    <row r="229" spans="1:1">
      <c r="A229" s="94"/>
    </row>
    <row r="230" spans="1:1">
      <c r="A230" s="94"/>
    </row>
    <row r="231" spans="1:1">
      <c r="A231" s="94"/>
    </row>
    <row r="232" spans="1:1">
      <c r="A232" s="94"/>
    </row>
    <row r="233" spans="1:1">
      <c r="A233" s="94"/>
    </row>
    <row r="234" spans="1:1">
      <c r="A234" s="94"/>
    </row>
    <row r="235" spans="1:1">
      <c r="A235" s="94"/>
    </row>
    <row r="236" spans="1:1">
      <c r="A236" s="94"/>
    </row>
    <row r="237" spans="1:1">
      <c r="A237" s="94"/>
    </row>
    <row r="238" spans="1:1">
      <c r="A238" s="94"/>
    </row>
    <row r="239" spans="1:1">
      <c r="A239" s="94"/>
    </row>
    <row r="240" spans="1:1">
      <c r="A240" s="94"/>
    </row>
    <row r="241" spans="1:1">
      <c r="A241" s="94"/>
    </row>
    <row r="242" spans="1:1">
      <c r="A242" s="94"/>
    </row>
    <row r="243" spans="1:1">
      <c r="A243" s="94"/>
    </row>
    <row r="244" spans="1:1">
      <c r="A244" s="94"/>
    </row>
    <row r="245" spans="1:1">
      <c r="A245" s="94"/>
    </row>
    <row r="246" spans="1:1">
      <c r="A246" s="94"/>
    </row>
    <row r="247" spans="1:1">
      <c r="A247" s="94"/>
    </row>
    <row r="248" spans="1:1">
      <c r="A248" s="94"/>
    </row>
    <row r="249" spans="1:1">
      <c r="A249" s="94"/>
    </row>
    <row r="250" spans="1:1">
      <c r="A250" s="94"/>
    </row>
    <row r="251" spans="1:1">
      <c r="A251" s="94"/>
    </row>
    <row r="252" spans="1:1">
      <c r="A252" s="94"/>
    </row>
    <row r="253" spans="1:1">
      <c r="A253" s="94"/>
    </row>
    <row r="254" spans="1:1">
      <c r="A254" s="94"/>
    </row>
    <row r="255" spans="1:1">
      <c r="A255" s="94"/>
    </row>
    <row r="256" spans="1:1">
      <c r="A256" s="94"/>
    </row>
    <row r="257" spans="1:1">
      <c r="A257" s="94"/>
    </row>
    <row r="258" spans="1:1">
      <c r="A258" s="94"/>
    </row>
    <row r="259" spans="1:1">
      <c r="A259" s="94"/>
    </row>
    <row r="260" spans="1:1">
      <c r="A260" s="94"/>
    </row>
    <row r="261" spans="1:1">
      <c r="A261" s="94"/>
    </row>
    <row r="262" spans="1:1">
      <c r="A262" s="94"/>
    </row>
    <row r="263" spans="1:1">
      <c r="A263" s="94"/>
    </row>
    <row r="264" spans="1:1">
      <c r="A264" s="94"/>
    </row>
    <row r="265" spans="1:1">
      <c r="A265" s="94"/>
    </row>
    <row r="266" spans="1:1">
      <c r="A266" s="94"/>
    </row>
    <row r="267" spans="1:1">
      <c r="A267" s="94"/>
    </row>
    <row r="268" spans="1:1">
      <c r="A268" s="94"/>
    </row>
    <row r="269" spans="1:1">
      <c r="A269" s="94"/>
    </row>
    <row r="270" spans="1:1">
      <c r="A270" s="94"/>
    </row>
    <row r="271" spans="1:1">
      <c r="A271" s="94"/>
    </row>
    <row r="272" spans="1:1">
      <c r="A272" s="94"/>
    </row>
    <row r="273" spans="1:1">
      <c r="A273" s="94"/>
    </row>
    <row r="274" spans="1:1">
      <c r="A274" s="94"/>
    </row>
    <row r="275" spans="1:1">
      <c r="A275" s="94"/>
    </row>
    <row r="276" spans="1:1">
      <c r="A276" s="94"/>
    </row>
    <row r="277" spans="1:1">
      <c r="A277" s="94"/>
    </row>
    <row r="278" spans="1:1">
      <c r="A278" s="94"/>
    </row>
    <row r="279" spans="1:1">
      <c r="A279" s="94"/>
    </row>
    <row r="280" spans="1:1">
      <c r="A280" s="94"/>
    </row>
    <row r="281" spans="1:1">
      <c r="A281" s="94"/>
    </row>
    <row r="282" spans="1:1">
      <c r="A282" s="94"/>
    </row>
    <row r="283" spans="1:1">
      <c r="A283" s="94"/>
    </row>
    <row r="284" spans="1:1">
      <c r="A284" s="94"/>
    </row>
    <row r="285" spans="1:1">
      <c r="A285" s="94"/>
    </row>
    <row r="286" spans="1:1">
      <c r="A286" s="94"/>
    </row>
    <row r="287" spans="1:1">
      <c r="A287" s="94"/>
    </row>
    <row r="288" spans="1:1">
      <c r="A288" s="94"/>
    </row>
    <row r="289" spans="1:1">
      <c r="A289" s="94"/>
    </row>
    <row r="290" spans="1:1">
      <c r="A290" s="94"/>
    </row>
    <row r="291" spans="1:1">
      <c r="A291" s="94"/>
    </row>
    <row r="292" spans="1:1">
      <c r="A292" s="94"/>
    </row>
    <row r="293" spans="1:1">
      <c r="A293" s="94"/>
    </row>
    <row r="294" spans="1:1">
      <c r="A294" s="94"/>
    </row>
    <row r="295" spans="1:1">
      <c r="A295" s="94"/>
    </row>
    <row r="296" spans="1:1">
      <c r="A296" s="94"/>
    </row>
    <row r="297" spans="1:1">
      <c r="A297" s="94"/>
    </row>
    <row r="298" spans="1:1">
      <c r="A298" s="94"/>
    </row>
    <row r="299" spans="1:1">
      <c r="A299" s="94"/>
    </row>
    <row r="300" spans="1:1">
      <c r="A300" s="94"/>
    </row>
    <row r="301" spans="1:1">
      <c r="A301" s="94"/>
    </row>
    <row r="302" spans="1:1">
      <c r="A302" s="94"/>
    </row>
    <row r="303" spans="1:1">
      <c r="A303" s="94"/>
    </row>
    <row r="304" spans="1:1">
      <c r="A304" s="94"/>
    </row>
    <row r="305" spans="1:1">
      <c r="A305" s="94"/>
    </row>
    <row r="306" spans="1:1">
      <c r="A306" s="94"/>
    </row>
    <row r="307" spans="1:1">
      <c r="A307" s="94"/>
    </row>
    <row r="308" spans="1:1">
      <c r="A308" s="94"/>
    </row>
    <row r="309" spans="1:1">
      <c r="A309" s="94"/>
    </row>
    <row r="310" spans="1:1">
      <c r="A310" s="94"/>
    </row>
    <row r="311" spans="1:1">
      <c r="A311" s="94"/>
    </row>
    <row r="312" spans="1:1">
      <c r="A312" s="94"/>
    </row>
    <row r="313" spans="1:1">
      <c r="A313" s="94"/>
    </row>
    <row r="314" spans="1:1">
      <c r="A314" s="94"/>
    </row>
    <row r="315" spans="1:1">
      <c r="A315" s="94"/>
    </row>
    <row r="316" spans="1:1">
      <c r="A316" s="94"/>
    </row>
    <row r="317" spans="1:1">
      <c r="A317" s="94"/>
    </row>
    <row r="318" spans="1:1">
      <c r="A318" s="94"/>
    </row>
    <row r="319" spans="1:1">
      <c r="A319" s="94"/>
    </row>
    <row r="320" spans="1:1">
      <c r="A320" s="94"/>
    </row>
    <row r="321" spans="1:1">
      <c r="A321" s="94"/>
    </row>
    <row r="322" spans="1:1">
      <c r="A322" s="94"/>
    </row>
    <row r="323" spans="1:1">
      <c r="A323" s="94"/>
    </row>
    <row r="324" spans="1:1">
      <c r="A324" s="94"/>
    </row>
    <row r="325" spans="1:1">
      <c r="A325" s="94"/>
    </row>
    <row r="326" spans="1:1">
      <c r="A326" s="94"/>
    </row>
    <row r="327" spans="1:1">
      <c r="A327" s="94"/>
    </row>
    <row r="328" spans="1:1">
      <c r="A328" s="94"/>
    </row>
    <row r="329" spans="1:1">
      <c r="A329" s="94"/>
    </row>
    <row r="330" spans="1:1">
      <c r="A330" s="94"/>
    </row>
    <row r="331" spans="1:1">
      <c r="A331" s="94"/>
    </row>
    <row r="332" spans="1:1">
      <c r="A332" s="94"/>
    </row>
    <row r="333" spans="1:1">
      <c r="A333" s="94"/>
    </row>
    <row r="334" spans="1:1">
      <c r="A334" s="94"/>
    </row>
    <row r="335" spans="1:1">
      <c r="A335" s="94"/>
    </row>
    <row r="336" spans="1:1">
      <c r="A336" s="94"/>
    </row>
    <row r="337" spans="1:1">
      <c r="A337" s="94"/>
    </row>
    <row r="338" spans="1:1">
      <c r="A338" s="94"/>
    </row>
    <row r="339" spans="1:1">
      <c r="A339" s="94"/>
    </row>
    <row r="340" spans="1:1">
      <c r="A340" s="94"/>
    </row>
    <row r="341" spans="1:1">
      <c r="A341" s="94"/>
    </row>
    <row r="342" spans="1:1">
      <c r="A342" s="94"/>
    </row>
    <row r="343" spans="1:1">
      <c r="A343" s="94"/>
    </row>
    <row r="344" spans="1:1">
      <c r="A344" s="94"/>
    </row>
    <row r="345" spans="1:1">
      <c r="A345" s="94"/>
    </row>
    <row r="346" spans="1:1">
      <c r="A346" s="94"/>
    </row>
    <row r="347" spans="1:1">
      <c r="A347" s="94"/>
    </row>
    <row r="348" spans="1:1">
      <c r="A348" s="94"/>
    </row>
    <row r="349" spans="1:1">
      <c r="A349" s="94"/>
    </row>
    <row r="350" spans="1:1">
      <c r="A350" s="94"/>
    </row>
    <row r="351" spans="1:1">
      <c r="A351" s="94"/>
    </row>
    <row r="352" spans="1:1">
      <c r="A352" s="94"/>
    </row>
    <row r="353" spans="1:1">
      <c r="A353" s="94"/>
    </row>
    <row r="354" spans="1:1">
      <c r="A354" s="94"/>
    </row>
    <row r="355" spans="1:1">
      <c r="A355" s="94"/>
    </row>
    <row r="356" spans="1:1">
      <c r="A356" s="94"/>
    </row>
    <row r="357" spans="1:1">
      <c r="A357" s="94"/>
    </row>
    <row r="358" spans="1:1">
      <c r="A358" s="94"/>
    </row>
    <row r="359" spans="1:1">
      <c r="A359" s="94"/>
    </row>
    <row r="360" spans="1:1">
      <c r="A360" s="94"/>
    </row>
    <row r="361" spans="1:1">
      <c r="A361" s="94"/>
    </row>
    <row r="362" spans="1:1">
      <c r="A362" s="94"/>
    </row>
    <row r="363" spans="1:1">
      <c r="A363" s="94"/>
    </row>
    <row r="364" spans="1:1">
      <c r="A364" s="94"/>
    </row>
    <row r="365" spans="1:1">
      <c r="A365" s="94"/>
    </row>
    <row r="366" spans="1:1">
      <c r="A366" s="94"/>
    </row>
    <row r="367" spans="1:1">
      <c r="A367" s="94"/>
    </row>
    <row r="368" spans="1:1">
      <c r="A368" s="94"/>
    </row>
    <row r="369" spans="1:1">
      <c r="A369" s="94"/>
    </row>
    <row r="370" spans="1:1">
      <c r="A370" s="94"/>
    </row>
    <row r="371" spans="1:1">
      <c r="A371" s="94"/>
    </row>
    <row r="372" spans="1:1">
      <c r="A372" s="94"/>
    </row>
    <row r="373" spans="1:1">
      <c r="A373" s="94"/>
    </row>
    <row r="374" spans="1:1">
      <c r="A374" s="94"/>
    </row>
    <row r="375" spans="1:1">
      <c r="A375" s="94"/>
    </row>
    <row r="376" spans="1:1">
      <c r="A376" s="94"/>
    </row>
    <row r="377" spans="1:1">
      <c r="A377" s="94"/>
    </row>
    <row r="378" spans="1:1">
      <c r="A378" s="94"/>
    </row>
    <row r="379" spans="1:1">
      <c r="A379" s="94"/>
    </row>
    <row r="380" spans="1:1">
      <c r="A380" s="94"/>
    </row>
  </sheetData>
  <sheetProtection algorithmName="SHA-512" hashValue="sYKS7gO7P9VNPdH5FefVqm9jQTKw0HakKY2L/fPuMpW8R5T3iBSiCEaeVvw7MIKSYRjdfwZkT+ZWoztIUMwXSQ==" saltValue="ms8cHu8ykAtI7lrktnN7VQ==" spinCount="100000" sheet="1" objects="1" scenarios="1"/>
  <mergeCells count="14">
    <mergeCell ref="L4:Q4"/>
    <mergeCell ref="R4:V4"/>
    <mergeCell ref="W4:X4"/>
    <mergeCell ref="Y4:AB4"/>
    <mergeCell ref="F4:F5"/>
    <mergeCell ref="G4:G5"/>
    <mergeCell ref="H4:H5"/>
    <mergeCell ref="I4:J4"/>
    <mergeCell ref="K4:K5"/>
    <mergeCell ref="A4:A5"/>
    <mergeCell ref="B4:B5"/>
    <mergeCell ref="C4:C5"/>
    <mergeCell ref="D4:D5"/>
    <mergeCell ref="E4:E5"/>
  </mergeCells>
  <dataValidations count="1">
    <dataValidation type="decimal" allowBlank="1" showInputMessage="1" showErrorMessage="1" sqref="I7:K156 M7:M156 O7:O156 Q7:Q156" xr:uid="{00000000-0002-0000-0100-000000000000}">
      <formula1>1</formula1>
      <formula2>100000000</formula2>
    </dataValidation>
  </dataValidations>
  <printOptions horizontalCentered="1"/>
  <pageMargins left="0.31527777777777799" right="0.31527777777777799" top="0.35416666666666702" bottom="0.35416666666666702" header="0.511811023622047" footer="0.511811023622047"/>
  <pageSetup paperSize="8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справочники!$J$3:$J$14</xm:f>
          </x14:formula1>
          <x14:formula2>
            <xm:f>0</xm:f>
          </x14:formula2>
          <xm:sqref>D7:D156</xm:sqref>
        </x14:dataValidation>
        <x14:dataValidation type="list" allowBlank="1" showInputMessage="1" showErrorMessage="1" xr:uid="{00000000-0002-0000-0100-000002000000}">
          <x14:formula1>
            <xm:f>справочники!$H$3:$H$4</xm:f>
          </x14:formula1>
          <x14:formula2>
            <xm:f>0</xm:f>
          </x14:formula2>
          <xm:sqref>F7:F156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155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6" sqref="F6"/>
    </sheetView>
  </sheetViews>
  <sheetFormatPr defaultColWidth="9.109375" defaultRowHeight="14.4"/>
  <cols>
    <col min="1" max="1" width="4.33203125" style="1" customWidth="1"/>
    <col min="2" max="2" width="27.88671875" style="1" customWidth="1"/>
    <col min="3" max="3" width="15.44140625" style="1" customWidth="1"/>
    <col min="4" max="4" width="12.5546875" style="1" customWidth="1"/>
    <col min="5" max="5" width="13.33203125" style="1" customWidth="1"/>
    <col min="6" max="6" width="11.88671875" style="3" customWidth="1"/>
    <col min="7" max="7" width="13.6640625" style="3" customWidth="1"/>
    <col min="8" max="8" width="18.5546875" style="3" customWidth="1"/>
    <col min="9" max="9" width="13.88671875" style="3" customWidth="1"/>
    <col min="10" max="10" width="10.109375" style="3" customWidth="1"/>
    <col min="11" max="11" width="14.88671875" style="3" customWidth="1"/>
    <col min="12" max="12" width="11.6640625" style="3" customWidth="1"/>
    <col min="13" max="13" width="12.5546875" style="3" customWidth="1"/>
    <col min="14" max="14" width="13.88671875" style="3" customWidth="1"/>
    <col min="15" max="15" width="12.88671875" style="3" customWidth="1"/>
    <col min="16" max="17" width="13.6640625" style="3" customWidth="1"/>
    <col min="18" max="18" width="10.44140625" style="3" customWidth="1"/>
    <col min="19" max="19" width="13.109375" style="3" customWidth="1"/>
    <col min="20" max="20" width="23.44140625" style="3" customWidth="1"/>
    <col min="21" max="21" width="14.44140625" style="3" customWidth="1"/>
    <col min="22" max="1024" width="9.109375" style="7"/>
  </cols>
  <sheetData>
    <row r="1" spans="1:21" ht="15.6">
      <c r="A1" s="12" t="s">
        <v>135</v>
      </c>
    </row>
    <row r="4" spans="1:21" s="1" customFormat="1" ht="130.5" customHeight="1">
      <c r="A4" s="112" t="s">
        <v>6</v>
      </c>
      <c r="B4" s="113" t="s">
        <v>8</v>
      </c>
      <c r="C4" s="113" t="s">
        <v>19</v>
      </c>
      <c r="D4" s="113" t="s">
        <v>96</v>
      </c>
      <c r="E4" s="113" t="s">
        <v>97</v>
      </c>
      <c r="F4" s="113" t="s">
        <v>136</v>
      </c>
      <c r="G4" s="113" t="s">
        <v>137</v>
      </c>
      <c r="H4" s="113" t="s">
        <v>138</v>
      </c>
      <c r="I4" s="113" t="s">
        <v>139</v>
      </c>
      <c r="J4" s="113" t="s">
        <v>140</v>
      </c>
      <c r="K4" s="113" t="s">
        <v>141</v>
      </c>
      <c r="L4" s="113" t="s">
        <v>142</v>
      </c>
      <c r="M4" s="113" t="s">
        <v>143</v>
      </c>
      <c r="N4" s="141" t="s">
        <v>144</v>
      </c>
      <c r="O4" s="113" t="s">
        <v>145</v>
      </c>
      <c r="P4" s="113" t="s">
        <v>146</v>
      </c>
      <c r="Q4" s="113" t="s">
        <v>147</v>
      </c>
      <c r="R4" s="113" t="s">
        <v>148</v>
      </c>
      <c r="S4" s="113" t="s">
        <v>149</v>
      </c>
      <c r="T4" s="113" t="s">
        <v>150</v>
      </c>
      <c r="U4" s="113" t="s">
        <v>151</v>
      </c>
    </row>
    <row r="5" spans="1:21" s="42" customFormat="1" ht="10.199999999999999">
      <c r="A5" s="119">
        <v>1</v>
      </c>
      <c r="B5" s="121">
        <v>2</v>
      </c>
      <c r="C5" s="121">
        <v>3</v>
      </c>
      <c r="D5" s="121">
        <v>4</v>
      </c>
      <c r="E5" s="121">
        <v>5</v>
      </c>
      <c r="F5" s="121">
        <v>6</v>
      </c>
      <c r="G5" s="121">
        <v>7</v>
      </c>
      <c r="H5" s="121">
        <v>8</v>
      </c>
      <c r="I5" s="121">
        <v>9</v>
      </c>
      <c r="J5" s="121">
        <v>10</v>
      </c>
      <c r="K5" s="121">
        <v>11</v>
      </c>
      <c r="L5" s="121">
        <v>12</v>
      </c>
      <c r="M5" s="121">
        <v>13</v>
      </c>
      <c r="N5" s="121">
        <v>14</v>
      </c>
      <c r="O5" s="121">
        <v>15</v>
      </c>
      <c r="P5" s="121">
        <v>16</v>
      </c>
      <c r="Q5" s="121">
        <v>17</v>
      </c>
      <c r="R5" s="121">
        <v>18</v>
      </c>
      <c r="S5" s="121">
        <v>19</v>
      </c>
      <c r="T5" s="121">
        <v>20</v>
      </c>
      <c r="U5" s="121">
        <v>21</v>
      </c>
    </row>
    <row r="6" spans="1:21" ht="37.5" customHeight="1">
      <c r="A6" s="142">
        <v>1</v>
      </c>
      <c r="B6" s="143" t="str">
        <f>'Перечень сроки источники'!C11</f>
        <v>«Капитальный ремонт пришкольной  территории МКОУ "Горшеченская СОШ им. Н.И. Жиронкина" (спортивная площадка), расположенной по адресу: Курская область, Горшеченский район, п. Горшечное, пер. Школьный, д.1».</v>
      </c>
      <c r="C6" s="143" t="str">
        <f>'Перечень сроки источники'!K11</f>
        <v xml:space="preserve"> ФП СОСТ (Создание и развитие инфраструктуры)</v>
      </c>
      <c r="D6" s="144">
        <f>'Перечень сроки источники'!O11</f>
        <v>2026</v>
      </c>
      <c r="E6" s="144">
        <f>'Перечень сроки источники'!P11</f>
        <v>2026</v>
      </c>
      <c r="F6" s="145" t="s">
        <v>119</v>
      </c>
      <c r="G6" s="145"/>
      <c r="H6" s="146"/>
      <c r="I6" s="147"/>
      <c r="J6" s="147">
        <v>15</v>
      </c>
      <c r="K6" s="147"/>
      <c r="L6" s="147"/>
      <c r="M6" s="147"/>
      <c r="N6" s="147"/>
      <c r="O6" s="147"/>
      <c r="P6" s="147"/>
      <c r="Q6" s="148"/>
      <c r="R6" s="147"/>
      <c r="S6" s="147"/>
      <c r="T6" s="147"/>
      <c r="U6" s="149"/>
    </row>
    <row r="7" spans="1:21" ht="37.5" customHeight="1">
      <c r="A7" s="60">
        <v>2</v>
      </c>
      <c r="B7" s="143" t="str">
        <f>'Перечень сроки источники'!C12</f>
        <v xml:space="preserve">Приобретение транспортных средств (не бывших в употреблении или эксплуатации) для обеспечения функционирования существующих или создаваемых в рамках проекта объектов: мобильных ветеринарных пунктов на колесных транспортных средствах с оснащением для оказания ветеринарной помощи и проведения профилактических мероприятий; </v>
      </c>
      <c r="C7" s="143" t="str">
        <f>'Перечень сроки источники'!K12</f>
        <v xml:space="preserve"> ФП СОСТ (Создание и развитие инфраструктуры)</v>
      </c>
      <c r="D7" s="130">
        <f>'Перечень сроки источники'!O12</f>
        <v>2026</v>
      </c>
      <c r="E7" s="130">
        <f>'Перечень сроки источники'!P12</f>
        <v>2026</v>
      </c>
      <c r="F7" s="145" t="s">
        <v>119</v>
      </c>
      <c r="G7" s="150"/>
      <c r="H7" s="146"/>
      <c r="I7" s="147"/>
      <c r="J7" s="151">
        <v>18</v>
      </c>
      <c r="K7" s="152"/>
      <c r="L7" s="147"/>
      <c r="M7" s="151"/>
      <c r="N7" s="147"/>
      <c r="O7" s="151"/>
      <c r="P7" s="147"/>
      <c r="Q7" s="148"/>
      <c r="R7" s="147"/>
      <c r="S7" s="151"/>
      <c r="T7" s="151"/>
      <c r="U7" s="149"/>
    </row>
    <row r="8" spans="1:21" ht="37.5" customHeight="1">
      <c r="A8" s="60">
        <v>3</v>
      </c>
      <c r="B8" s="143" t="str">
        <f>'Перечень сроки источники'!C13</f>
        <v xml:space="preserve">Строительство объекта "Коммуникационные сети к комплексной застройке улиц Звездная,Южная,Майская, пос.Горшечное Курской области. Автомобильная дорога" </v>
      </c>
      <c r="C8" s="143" t="str">
        <f>'Перечень сроки источники'!K13</f>
        <v xml:space="preserve"> ФП Дороги</v>
      </c>
      <c r="D8" s="130">
        <f>'Перечень сроки источники'!O13</f>
        <v>2026</v>
      </c>
      <c r="E8" s="130">
        <f>'Перечень сроки источники'!P13</f>
        <v>2026</v>
      </c>
      <c r="F8" s="145" t="s">
        <v>119</v>
      </c>
      <c r="G8" s="150" t="s">
        <v>152</v>
      </c>
      <c r="H8" s="146" t="s">
        <v>153</v>
      </c>
      <c r="I8" s="147" t="s">
        <v>119</v>
      </c>
      <c r="J8" s="151">
        <v>10</v>
      </c>
      <c r="K8" s="151" t="s">
        <v>154</v>
      </c>
      <c r="L8" s="147" t="s">
        <v>155</v>
      </c>
      <c r="M8" s="151"/>
      <c r="N8" s="147" t="s">
        <v>119</v>
      </c>
      <c r="O8" s="151" t="s">
        <v>156</v>
      </c>
      <c r="P8" s="147"/>
      <c r="Q8" s="148"/>
      <c r="R8" s="147"/>
      <c r="S8" s="151"/>
      <c r="T8" s="151"/>
      <c r="U8" s="149"/>
    </row>
    <row r="9" spans="1:21" ht="37.5" customHeight="1">
      <c r="A9" s="60">
        <v>4</v>
      </c>
      <c r="B9" s="143" t="str">
        <f>'Перечень сроки источники'!C14</f>
        <v xml:space="preserve">Ремонт автомобильной дороги общего пользования местного значения расположенной по адресу: Курская область, р-н Горшеченский, п Горшечное, пер Школьный (участок м-н Родной – Администрации р-на, от Администрации р-на – до храма)" </v>
      </c>
      <c r="C9" s="143" t="str">
        <f>'Перечень сроки источники'!K14</f>
        <v xml:space="preserve"> ФП Дороги</v>
      </c>
      <c r="D9" s="130">
        <f>'Перечень сроки источники'!O14</f>
        <v>2026</v>
      </c>
      <c r="E9" s="130">
        <f>'Перечень сроки источники'!P14</f>
        <v>2026</v>
      </c>
      <c r="F9" s="145" t="s">
        <v>119</v>
      </c>
      <c r="G9" s="150"/>
      <c r="H9" s="146"/>
      <c r="I9" s="147"/>
      <c r="J9" s="151">
        <v>9</v>
      </c>
      <c r="K9" s="151"/>
      <c r="L9" s="147"/>
      <c r="M9" s="151"/>
      <c r="N9" s="147"/>
      <c r="O9" s="151"/>
      <c r="P9" s="147"/>
      <c r="Q9" s="148"/>
      <c r="R9" s="147"/>
      <c r="S9" s="151"/>
      <c r="T9" s="151"/>
      <c r="U9" s="149"/>
    </row>
    <row r="10" spans="1:21" ht="37.5" customHeight="1">
      <c r="A10" s="60">
        <v>5</v>
      </c>
      <c r="B10" s="143" t="str">
        <f>'Перечень сроки источники'!C15</f>
        <v>Ремонт автомобильной дороги общего пользования местного значения расположенной по адресу: Курская область, р-н Горшеченский, п.Горшечное, ул Мира  - (от суда до пер. Ворошилова)</v>
      </c>
      <c r="C10" s="143" t="str">
        <f>'Перечень сроки источники'!K15</f>
        <v xml:space="preserve"> ФП Дороги</v>
      </c>
      <c r="D10" s="130">
        <f>'Перечень сроки источники'!O15</f>
        <v>2026</v>
      </c>
      <c r="E10" s="130">
        <f>'Перечень сроки источники'!P15</f>
        <v>2026</v>
      </c>
      <c r="F10" s="145" t="s">
        <v>121</v>
      </c>
      <c r="G10" s="150"/>
      <c r="H10" s="146"/>
      <c r="I10" s="147"/>
      <c r="J10" s="151">
        <v>13</v>
      </c>
      <c r="K10" s="151"/>
      <c r="L10" s="147"/>
      <c r="M10" s="151"/>
      <c r="N10" s="147"/>
      <c r="O10" s="151"/>
      <c r="P10" s="147"/>
      <c r="Q10" s="148"/>
      <c r="R10" s="147"/>
      <c r="S10" s="151"/>
      <c r="T10" s="151"/>
      <c r="U10" s="149"/>
    </row>
    <row r="11" spans="1:21" ht="37.5" customHeight="1">
      <c r="A11" s="60">
        <v>6</v>
      </c>
      <c r="B11" s="143" t="str">
        <f>'Перечень сроки источники'!C16</f>
        <v>Ремонт автомобильной дороги общего пользования местного значения расположенной по адресу: Курская область, Горшеченский район, пос.Горшечное, улица Ворошилова (от ул. Железнодорожная до ул. Мира)</v>
      </c>
      <c r="C11" s="143" t="str">
        <f>'Перечень сроки источники'!K16</f>
        <v xml:space="preserve"> ФП Дороги</v>
      </c>
      <c r="D11" s="130">
        <f>'Перечень сроки источники'!O16</f>
        <v>2026</v>
      </c>
      <c r="E11" s="130">
        <f>'Перечень сроки источники'!P16</f>
        <v>2026</v>
      </c>
      <c r="F11" s="145" t="s">
        <v>121</v>
      </c>
      <c r="G11" s="150"/>
      <c r="H11" s="146"/>
      <c r="I11" s="147"/>
      <c r="J11" s="151">
        <v>9</v>
      </c>
      <c r="K11" s="151"/>
      <c r="L11" s="147"/>
      <c r="M11" s="151"/>
      <c r="N11" s="147"/>
      <c r="O11" s="151"/>
      <c r="P11" s="147"/>
      <c r="Q11" s="148"/>
      <c r="R11" s="147"/>
      <c r="S11" s="151"/>
      <c r="T11" s="151"/>
      <c r="U11" s="149"/>
    </row>
    <row r="12" spans="1:21" ht="37.5" customHeight="1">
      <c r="A12" s="60">
        <v>7</v>
      </c>
      <c r="B12" s="143" t="str">
        <f>'Перечень сроки источники'!C17</f>
        <v xml:space="preserve">Ремонт автомобильной дороги общего пользования местного значения расположенной по адресу: Курская область, Горшеченский район, п. Горшечное, ул.Туснолобовой  - (от а/д регионального значения до ЦРБ (детское отделение)" </v>
      </c>
      <c r="C12" s="143" t="str">
        <f>'Перечень сроки источники'!K17</f>
        <v xml:space="preserve"> ФП Дороги</v>
      </c>
      <c r="D12" s="130">
        <f>'Перечень сроки источники'!O17</f>
        <v>2026</v>
      </c>
      <c r="E12" s="130">
        <f>'Перечень сроки источники'!P17</f>
        <v>2026</v>
      </c>
      <c r="F12" s="145" t="s">
        <v>121</v>
      </c>
      <c r="G12" s="150" t="s">
        <v>157</v>
      </c>
      <c r="H12" s="146" t="s">
        <v>153</v>
      </c>
      <c r="I12" s="147" t="s">
        <v>121</v>
      </c>
      <c r="J12" s="151">
        <v>10</v>
      </c>
      <c r="K12" s="153">
        <v>46266</v>
      </c>
      <c r="L12" s="147" t="s">
        <v>155</v>
      </c>
      <c r="M12" s="151"/>
      <c r="N12" s="147" t="s">
        <v>121</v>
      </c>
      <c r="O12" s="154">
        <v>46631</v>
      </c>
      <c r="P12" s="147"/>
      <c r="Q12" s="148"/>
      <c r="R12" s="147" t="s">
        <v>121</v>
      </c>
      <c r="S12" s="151"/>
      <c r="T12" s="151"/>
      <c r="U12" s="149"/>
    </row>
    <row r="13" spans="1:21" ht="37.5" customHeight="1">
      <c r="A13" s="60">
        <v>8</v>
      </c>
      <c r="B13" s="143" t="str">
        <f>'Перечень сроки источники'!C18</f>
        <v xml:space="preserve">Ремонт автомобильной дороги общего пользования местного значения расположенной по адресу: Курская область, р-н Горшеченский, п Горшечное, ул Калинина  -- (ремонт от ул. Октябрьская до пер. Первомайский)" </v>
      </c>
      <c r="C13" s="143" t="str">
        <f>'Перечень сроки источники'!K18</f>
        <v xml:space="preserve"> ФП Дороги</v>
      </c>
      <c r="D13" s="130">
        <f>'Перечень сроки источники'!O18</f>
        <v>2026</v>
      </c>
      <c r="E13" s="130">
        <f>'Перечень сроки источники'!P18</f>
        <v>2026</v>
      </c>
      <c r="F13" s="145" t="s">
        <v>121</v>
      </c>
      <c r="G13" s="150"/>
      <c r="H13" s="146"/>
      <c r="I13" s="147"/>
      <c r="J13" s="151"/>
      <c r="K13" s="151"/>
      <c r="L13" s="147"/>
      <c r="M13" s="151"/>
      <c r="N13" s="147"/>
      <c r="O13" s="151"/>
      <c r="P13" s="147"/>
      <c r="Q13" s="148"/>
      <c r="R13" s="147"/>
      <c r="S13" s="151"/>
      <c r="T13" s="151"/>
      <c r="U13" s="149"/>
    </row>
    <row r="14" spans="1:21" ht="37.5" customHeight="1">
      <c r="A14" s="60">
        <v>9</v>
      </c>
      <c r="B14" s="143" t="str">
        <f>'Перечень сроки источники'!C19</f>
        <v xml:space="preserve">Ремонт автомобильной дороги общего пользования местного значения расположенной по адресу: Курская область, Горшеченский район, поселок Горшечное, улица Железнодорожная  - (от а/д регионального значения до ул. Ворошилова)" </v>
      </c>
      <c r="C14" s="143" t="str">
        <f>'Перечень сроки источники'!K19</f>
        <v xml:space="preserve"> ФП Дороги</v>
      </c>
      <c r="D14" s="130">
        <f>'Перечень сроки источники'!O19</f>
        <v>2026</v>
      </c>
      <c r="E14" s="130">
        <f>'Перечень сроки источники'!P19</f>
        <v>2026</v>
      </c>
      <c r="F14" s="145" t="s">
        <v>121</v>
      </c>
      <c r="G14" s="150"/>
      <c r="H14" s="146"/>
      <c r="I14" s="147"/>
      <c r="J14" s="151"/>
      <c r="K14" s="151"/>
      <c r="L14" s="147"/>
      <c r="M14" s="151"/>
      <c r="N14" s="147"/>
      <c r="O14" s="151"/>
      <c r="P14" s="147"/>
      <c r="Q14" s="148"/>
      <c r="R14" s="147"/>
      <c r="S14" s="151"/>
      <c r="T14" s="151"/>
      <c r="U14" s="149"/>
    </row>
    <row r="15" spans="1:21" ht="37.5" customHeight="1">
      <c r="A15" s="60">
        <v>10</v>
      </c>
      <c r="B15" s="143" t="str">
        <f>'Перечень сроки источники'!C20</f>
        <v xml:space="preserve">Ремонт автомобильной дороги общего пользования местного значения расположенной по адресу: Курская область, Горшеченский район, пос. Горшечное, улица Центральная  - (от арки до ГСШ № 2)" </v>
      </c>
      <c r="C15" s="143" t="str">
        <f>'Перечень сроки источники'!K20</f>
        <v xml:space="preserve"> ФП Дороги</v>
      </c>
      <c r="D15" s="130">
        <f>'Перечень сроки источники'!O20</f>
        <v>2026</v>
      </c>
      <c r="E15" s="130">
        <f>'Перечень сроки источники'!P20</f>
        <v>2026</v>
      </c>
      <c r="F15" s="145" t="s">
        <v>121</v>
      </c>
      <c r="G15" s="150"/>
      <c r="H15" s="146"/>
      <c r="I15" s="147"/>
      <c r="J15" s="151"/>
      <c r="K15" s="151"/>
      <c r="L15" s="147"/>
      <c r="M15" s="151"/>
      <c r="N15" s="147"/>
      <c r="O15" s="151"/>
      <c r="P15" s="147"/>
      <c r="Q15" s="148"/>
      <c r="R15" s="147"/>
      <c r="S15" s="151"/>
      <c r="T15" s="151"/>
      <c r="U15" s="149"/>
    </row>
    <row r="16" spans="1:21" ht="37.5" customHeight="1">
      <c r="A16" s="60">
        <v>11</v>
      </c>
      <c r="B16" s="143" t="str">
        <f>'Перечень сроки источники'!C21</f>
        <v xml:space="preserve">Ремонт автомобильной дороги общего пользования местного значения расположенной по адресу: Курская область, Горшеченский район, Куньевский сельсовет, село Бараново, проезд от улицы Полевая до улицы Лихачева " </v>
      </c>
      <c r="C16" s="143" t="str">
        <f>'Перечень сроки источники'!K21</f>
        <v xml:space="preserve"> ФП Дороги</v>
      </c>
      <c r="D16" s="130">
        <f>'Перечень сроки источники'!O21</f>
        <v>2026</v>
      </c>
      <c r="E16" s="130">
        <f>'Перечень сроки источники'!P21</f>
        <v>2026</v>
      </c>
      <c r="F16" s="145" t="s">
        <v>121</v>
      </c>
      <c r="G16" s="150" t="s">
        <v>158</v>
      </c>
      <c r="H16" s="146" t="s">
        <v>159</v>
      </c>
      <c r="I16" s="147" t="s">
        <v>121</v>
      </c>
      <c r="J16" s="151">
        <v>9</v>
      </c>
      <c r="K16" s="153">
        <v>46266</v>
      </c>
      <c r="L16" s="147" t="s">
        <v>155</v>
      </c>
      <c r="M16" s="151"/>
      <c r="N16" s="147"/>
      <c r="O16" s="154">
        <v>46266</v>
      </c>
      <c r="P16" s="147"/>
      <c r="Q16" s="148"/>
      <c r="R16" s="147"/>
      <c r="S16" s="151"/>
      <c r="T16" s="151"/>
      <c r="U16" s="149"/>
    </row>
    <row r="17" spans="1:21" ht="37.5" customHeight="1">
      <c r="A17" s="60">
        <v>12</v>
      </c>
      <c r="B17" s="143" t="e">
        <f>'Перечень сроки источники'!#REF!</f>
        <v>#REF!</v>
      </c>
      <c r="C17" s="143" t="e">
        <f>'Перечень сроки источники'!#REF!</f>
        <v>#REF!</v>
      </c>
      <c r="D17" s="130" t="e">
        <f>'Перечень сроки источники'!#REF!</f>
        <v>#REF!</v>
      </c>
      <c r="E17" s="130" t="e">
        <f>'Перечень сроки источники'!#REF!</f>
        <v>#REF!</v>
      </c>
      <c r="F17" s="145" t="s">
        <v>121</v>
      </c>
      <c r="G17" s="150"/>
      <c r="H17" s="146" t="s">
        <v>153</v>
      </c>
      <c r="I17" s="147" t="s">
        <v>121</v>
      </c>
      <c r="J17" s="151">
        <v>20</v>
      </c>
      <c r="K17" s="153">
        <v>45901</v>
      </c>
      <c r="L17" s="147" t="s">
        <v>121</v>
      </c>
      <c r="M17" s="153">
        <v>45901</v>
      </c>
      <c r="N17" s="147" t="s">
        <v>121</v>
      </c>
      <c r="O17" s="153">
        <v>45901</v>
      </c>
      <c r="P17" s="147"/>
      <c r="Q17" s="148"/>
      <c r="R17" s="147" t="s">
        <v>121</v>
      </c>
      <c r="S17" s="151"/>
      <c r="T17" s="151"/>
      <c r="U17" s="149"/>
    </row>
    <row r="18" spans="1:21" ht="37.5" customHeight="1">
      <c r="A18" s="60">
        <v>13</v>
      </c>
      <c r="B18" s="143" t="str">
        <f>'Перечень сроки источники'!C22</f>
        <v xml:space="preserve">Капитальный ремонт поликлиники ОБУЗ "Горшеченская ЦРБ", расположенной по адресу: Курская обл. п. Горшечное пер Больничный 3   </v>
      </c>
      <c r="C18" s="143" t="str">
        <f>'Перечень сроки источники'!K22</f>
        <v xml:space="preserve">
Модернизация первичного звена здравоохранения</v>
      </c>
      <c r="D18" s="130">
        <f>'Перечень сроки источники'!O22</f>
        <v>2026</v>
      </c>
      <c r="E18" s="130">
        <f>'Перечень сроки источники'!P22</f>
        <v>2026</v>
      </c>
      <c r="F18" s="145" t="s">
        <v>121</v>
      </c>
      <c r="G18" s="150"/>
      <c r="H18" s="146"/>
      <c r="I18" s="147"/>
      <c r="J18" s="151"/>
      <c r="K18" s="151"/>
      <c r="L18" s="147"/>
      <c r="M18" s="151"/>
      <c r="N18" s="147"/>
      <c r="O18" s="151"/>
      <c r="P18" s="147"/>
      <c r="Q18" s="148"/>
      <c r="R18" s="147"/>
      <c r="S18" s="151"/>
      <c r="T18" s="151"/>
      <c r="U18" s="149"/>
    </row>
    <row r="19" spans="1:21" ht="37.5" customHeight="1">
      <c r="A19" s="60">
        <v>14</v>
      </c>
      <c r="B19" s="143" t="str">
        <f>'Перечень сроки источники'!C23</f>
        <v xml:space="preserve">Выполнение работ по организации строительства объекта: «Пожарная часть на четыре машиновыезда в п. Горшечное Горшеченского района Курской области» </v>
      </c>
      <c r="C19" s="143">
        <f>'Перечень сроки источники'!K23</f>
        <v>0</v>
      </c>
      <c r="D19" s="130">
        <f>'Перечень сроки источники'!O23</f>
        <v>2027</v>
      </c>
      <c r="E19" s="130">
        <f>'Перечень сроки источники'!P23</f>
        <v>2028</v>
      </c>
      <c r="F19" s="145" t="s">
        <v>121</v>
      </c>
      <c r="G19" s="150"/>
      <c r="H19" s="146" t="s">
        <v>159</v>
      </c>
      <c r="I19" s="147" t="s">
        <v>119</v>
      </c>
      <c r="J19" s="151">
        <v>6</v>
      </c>
      <c r="K19" s="151" t="s">
        <v>160</v>
      </c>
      <c r="L19" s="147" t="s">
        <v>155</v>
      </c>
      <c r="M19" s="151"/>
      <c r="N19" s="147" t="s">
        <v>121</v>
      </c>
      <c r="O19" s="153">
        <v>45901</v>
      </c>
      <c r="P19" s="147"/>
      <c r="Q19" s="148"/>
      <c r="R19" s="147" t="s">
        <v>121</v>
      </c>
      <c r="S19" s="151"/>
      <c r="T19" s="151"/>
      <c r="U19" s="149"/>
    </row>
    <row r="20" spans="1:21" ht="37.5" customHeight="1">
      <c r="A20" s="60">
        <v>15</v>
      </c>
      <c r="B20" s="143" t="e">
        <f>'Перечень сроки источники'!#REF!</f>
        <v>#REF!</v>
      </c>
      <c r="C20" s="143" t="e">
        <f>'Перечень сроки источники'!#REF!</f>
        <v>#REF!</v>
      </c>
      <c r="D20" s="130" t="e">
        <f>'Перечень сроки источники'!#REF!</f>
        <v>#REF!</v>
      </c>
      <c r="E20" s="130" t="e">
        <f>'Перечень сроки источники'!#REF!</f>
        <v>#REF!</v>
      </c>
      <c r="F20" s="145" t="s">
        <v>121</v>
      </c>
      <c r="G20" s="150" t="s">
        <v>158</v>
      </c>
      <c r="H20" s="146" t="s">
        <v>161</v>
      </c>
      <c r="I20" s="147" t="s">
        <v>119</v>
      </c>
      <c r="J20" s="151">
        <v>5</v>
      </c>
      <c r="K20" s="151"/>
      <c r="L20" s="147"/>
      <c r="M20" s="151"/>
      <c r="N20" s="147"/>
      <c r="O20" s="151"/>
      <c r="P20" s="147" t="s">
        <v>119</v>
      </c>
      <c r="Q20" s="148">
        <v>46600</v>
      </c>
      <c r="R20" s="147" t="s">
        <v>121</v>
      </c>
      <c r="S20" s="151"/>
      <c r="T20" s="151"/>
      <c r="U20" s="149"/>
    </row>
    <row r="21" spans="1:21" ht="37.5" customHeight="1">
      <c r="A21" s="60">
        <v>16</v>
      </c>
      <c r="B21" s="143" t="str">
        <f>'Перечень сроки источники'!C24</f>
        <v xml:space="preserve">Благоустройство территории стадиона расположенного по адресу: Курская область, п. Горшечное, ул. Первомайская. </v>
      </c>
      <c r="C21" s="143" t="str">
        <f>'Перечень сроки источники'!K24</f>
        <v>Формирование комфортной городской среды</v>
      </c>
      <c r="D21" s="130">
        <f>'Перечень сроки источники'!O24</f>
        <v>2028</v>
      </c>
      <c r="E21" s="130">
        <f>'Перечень сроки источники'!P24</f>
        <v>2030</v>
      </c>
      <c r="F21" s="145" t="s">
        <v>121</v>
      </c>
      <c r="G21" s="150"/>
      <c r="H21" s="146" t="s">
        <v>153</v>
      </c>
      <c r="I21" s="147" t="s">
        <v>121</v>
      </c>
      <c r="J21" s="151">
        <v>8</v>
      </c>
      <c r="K21" s="151"/>
      <c r="L21" s="147" t="s">
        <v>155</v>
      </c>
      <c r="M21" s="151"/>
      <c r="N21" s="147" t="s">
        <v>155</v>
      </c>
      <c r="O21" s="151"/>
      <c r="P21" s="147"/>
      <c r="Q21" s="148"/>
      <c r="R21" s="147"/>
      <c r="S21" s="151"/>
      <c r="T21" s="151"/>
      <c r="U21" s="149"/>
    </row>
    <row r="22" spans="1:21" ht="37.5" customHeight="1">
      <c r="A22" s="60">
        <v>17</v>
      </c>
      <c r="B22" s="143" t="str">
        <f>'Перечень сроки источники'!C25</f>
        <v xml:space="preserve">Благоустройство общественной территории вблизи здания Администрации Горшеченского района Курской области.  </v>
      </c>
      <c r="C22" s="143" t="str">
        <f>'Перечень сроки источники'!K25</f>
        <v xml:space="preserve"> ФП Благоустройство</v>
      </c>
      <c r="D22" s="130">
        <f>'Перечень сроки источники'!O25</f>
        <v>2028</v>
      </c>
      <c r="E22" s="130">
        <f>'Перечень сроки источники'!P25</f>
        <v>2028</v>
      </c>
      <c r="F22" s="145" t="s">
        <v>121</v>
      </c>
      <c r="G22" s="150"/>
      <c r="H22" s="146"/>
      <c r="I22" s="147"/>
      <c r="J22" s="151"/>
      <c r="K22" s="151"/>
      <c r="L22" s="147"/>
      <c r="M22" s="151"/>
      <c r="N22" s="147"/>
      <c r="O22" s="151"/>
      <c r="P22" s="147"/>
      <c r="Q22" s="148"/>
      <c r="R22" s="147"/>
      <c r="S22" s="151"/>
      <c r="T22" s="151"/>
      <c r="U22" s="149"/>
    </row>
    <row r="23" spans="1:21" ht="37.5" customHeight="1">
      <c r="A23" s="60">
        <v>18</v>
      </c>
      <c r="B23" s="143" t="str">
        <f>'Перечень сроки источники'!C26</f>
        <v xml:space="preserve">Благоустройство территории парка расположенного по адресу: Курская область, п. Горшечное, ул. Первомайская. . </v>
      </c>
      <c r="C23" s="143" t="str">
        <f>'Перечень сроки источники'!K26</f>
        <v>Формирование комфортной городской среды</v>
      </c>
      <c r="D23" s="130">
        <f>'Перечень сроки источники'!O26</f>
        <v>2029</v>
      </c>
      <c r="E23" s="130">
        <f>'Перечень сроки источники'!P26</f>
        <v>2030</v>
      </c>
      <c r="F23" s="145" t="s">
        <v>121</v>
      </c>
      <c r="G23" s="150"/>
      <c r="H23" s="146"/>
      <c r="I23" s="147"/>
      <c r="J23" s="151"/>
      <c r="K23" s="151"/>
      <c r="L23" s="147"/>
      <c r="M23" s="151"/>
      <c r="N23" s="147"/>
      <c r="O23" s="151"/>
      <c r="P23" s="147"/>
      <c r="Q23" s="148"/>
      <c r="R23" s="147"/>
      <c r="S23" s="151"/>
      <c r="T23" s="151"/>
      <c r="U23" s="149"/>
    </row>
    <row r="24" spans="1:21" ht="37.5" customHeight="1">
      <c r="A24" s="60">
        <v>19</v>
      </c>
      <c r="B24" s="143" t="e">
        <f>#REF!</f>
        <v>#REF!</v>
      </c>
      <c r="C24" s="143" t="e">
        <f>#REF!</f>
        <v>#REF!</v>
      </c>
      <c r="D24" s="130" t="e">
        <f>#REF!</f>
        <v>#REF!</v>
      </c>
      <c r="E24" s="130" t="e">
        <f>#REF!</f>
        <v>#REF!</v>
      </c>
      <c r="F24" s="145" t="s">
        <v>121</v>
      </c>
      <c r="G24" s="150"/>
      <c r="H24" s="146"/>
      <c r="I24" s="147"/>
      <c r="J24" s="151"/>
      <c r="K24" s="151"/>
      <c r="L24" s="147"/>
      <c r="M24" s="151"/>
      <c r="N24" s="147"/>
      <c r="O24" s="151"/>
      <c r="P24" s="147"/>
      <c r="Q24" s="148"/>
      <c r="R24" s="147"/>
      <c r="S24" s="151"/>
      <c r="T24" s="151"/>
      <c r="U24" s="149"/>
    </row>
    <row r="25" spans="1:21" ht="37.5" customHeight="1">
      <c r="A25" s="60">
        <v>20</v>
      </c>
      <c r="B25" s="143" t="str">
        <f>'Перечень сроки источники'!C28</f>
        <v xml:space="preserve">Ремонт объекта "Автомобильная дорога общего пользования местного значения Курская область, р-н Горшеченский,п. Горшечное, ул. Луговая" </v>
      </c>
      <c r="C25" s="143" t="str">
        <f>'Перечень сроки источники'!K28</f>
        <v>Содействие развитию инфраструктуры субъектов Российской Федерации (муниципальных образований)</v>
      </c>
      <c r="D25" s="130">
        <f>'Перечень сроки источники'!O28</f>
        <v>2029</v>
      </c>
      <c r="E25" s="130">
        <f>'Перечень сроки источники'!P28</f>
        <v>2029</v>
      </c>
      <c r="F25" s="145"/>
      <c r="G25" s="150"/>
      <c r="H25" s="146"/>
      <c r="I25" s="147"/>
      <c r="J25" s="151"/>
      <c r="K25" s="151"/>
      <c r="L25" s="147"/>
      <c r="M25" s="151"/>
      <c r="N25" s="147"/>
      <c r="O25" s="151"/>
      <c r="P25" s="147"/>
      <c r="Q25" s="148"/>
      <c r="R25" s="147"/>
      <c r="S25" s="151"/>
      <c r="T25" s="151"/>
      <c r="U25" s="149"/>
    </row>
    <row r="26" spans="1:21" ht="37.5" customHeight="1">
      <c r="A26" s="60">
        <v>21</v>
      </c>
      <c r="B26" s="143" t="str">
        <f>'Перечень сроки источники'!C29</f>
        <v xml:space="preserve">Ремонт объекта "Автомобильная дорога общего пользования местного значения Курская область, р-н Горшеченский,п. Горшечное, ул. Привокзальная" </v>
      </c>
      <c r="C26" s="143" t="str">
        <f>'Перечень сроки источники'!K29</f>
        <v>Содействие развитию инфраструктуры субъектов Российской Федерации (муниципальных образований)</v>
      </c>
      <c r="D26" s="130">
        <f>'Перечень сроки источники'!O29</f>
        <v>2029</v>
      </c>
      <c r="E26" s="130">
        <f>'Перечень сроки источники'!P29</f>
        <v>2029</v>
      </c>
      <c r="F26" s="145"/>
      <c r="G26" s="150"/>
      <c r="H26" s="146"/>
      <c r="I26" s="147"/>
      <c r="J26" s="151"/>
      <c r="K26" s="151"/>
      <c r="L26" s="147"/>
      <c r="M26" s="151"/>
      <c r="N26" s="147"/>
      <c r="O26" s="151"/>
      <c r="P26" s="147"/>
      <c r="Q26" s="148"/>
      <c r="R26" s="147"/>
      <c r="S26" s="151"/>
      <c r="T26" s="151"/>
      <c r="U26" s="149"/>
    </row>
    <row r="27" spans="1:21" ht="37.5" customHeight="1">
      <c r="A27" s="60">
        <v>22</v>
      </c>
      <c r="B27" s="143" t="str">
        <f>'Перечень сроки источники'!C30</f>
        <v xml:space="preserve">Ремонт объекта "Автомобильная дорога общего пользования местного значения Курская область, р-н Горшеченский,п. Горшечное, ул. Первомайская" </v>
      </c>
      <c r="C27" s="143" t="str">
        <f>'Перечень сроки источники'!K30</f>
        <v>Содействие развитию инфраструктуры субъектов Российской Федерации (муниципальных образований)</v>
      </c>
      <c r="D27" s="130">
        <f>'Перечень сроки источники'!O30</f>
        <v>2029</v>
      </c>
      <c r="E27" s="130">
        <f>'Перечень сроки источники'!P30</f>
        <v>2029</v>
      </c>
      <c r="F27" s="145"/>
      <c r="G27" s="150"/>
      <c r="H27" s="146"/>
      <c r="I27" s="147"/>
      <c r="J27" s="151"/>
      <c r="K27" s="151"/>
      <c r="L27" s="147"/>
      <c r="M27" s="151"/>
      <c r="N27" s="147"/>
      <c r="O27" s="151"/>
      <c r="P27" s="147"/>
      <c r="Q27" s="148"/>
      <c r="R27" s="147"/>
      <c r="S27" s="151"/>
      <c r="T27" s="151"/>
      <c r="U27" s="149"/>
    </row>
    <row r="28" spans="1:21" ht="37.5" customHeight="1">
      <c r="A28" s="60">
        <v>23</v>
      </c>
      <c r="B28" s="143" t="str">
        <f>'Перечень сроки источники'!C31</f>
        <v xml:space="preserve">Ремонт объекта "Автомобильная дорога общего пользования местного значения Курская область, р-н Горшеченский,п. Горшечное, ул. Тенистая" </v>
      </c>
      <c r="C28" s="143" t="str">
        <f>'Перечень сроки источники'!K31</f>
        <v>Содействие развитию инфраструктуры субъектов Российской Федерации (муниципальных образований)</v>
      </c>
      <c r="D28" s="130">
        <f>'Перечень сроки источники'!O31</f>
        <v>2029</v>
      </c>
      <c r="E28" s="130">
        <f>'Перечень сроки источники'!P31</f>
        <v>2029</v>
      </c>
      <c r="F28" s="145"/>
      <c r="G28" s="150"/>
      <c r="H28" s="146"/>
      <c r="I28" s="147"/>
      <c r="J28" s="151"/>
      <c r="K28" s="151"/>
      <c r="L28" s="147"/>
      <c r="M28" s="151"/>
      <c r="N28" s="147"/>
      <c r="O28" s="151"/>
      <c r="P28" s="147"/>
      <c r="Q28" s="148"/>
      <c r="R28" s="147"/>
      <c r="S28" s="151"/>
      <c r="T28" s="151"/>
      <c r="U28" s="149"/>
    </row>
    <row r="29" spans="1:21" ht="37.5" customHeight="1">
      <c r="A29" s="60">
        <v>24</v>
      </c>
      <c r="B29" s="143" t="str">
        <f>'Перечень сроки источники'!C32</f>
        <v xml:space="preserve">Ремонт объекта "Автомобильная дорога общего пользования местного значения Курская область, р-н Горшеченский, с. Богородицкое, ул. Рабочая" </v>
      </c>
      <c r="C29" s="143" t="str">
        <f>'Перечень сроки источники'!K32</f>
        <v>Содействие развитию инфраструктуры субъектов Российской Федерации (муниципальных образований)</v>
      </c>
      <c r="D29" s="130">
        <f>'Перечень сроки источники'!O32</f>
        <v>2029</v>
      </c>
      <c r="E29" s="130">
        <f>'Перечень сроки источники'!P32</f>
        <v>2030</v>
      </c>
      <c r="F29" s="145"/>
      <c r="G29" s="150"/>
      <c r="H29" s="146"/>
      <c r="I29" s="147"/>
      <c r="J29" s="151"/>
      <c r="K29" s="151"/>
      <c r="L29" s="147"/>
      <c r="M29" s="151"/>
      <c r="N29" s="147"/>
      <c r="O29" s="151"/>
      <c r="P29" s="147"/>
      <c r="Q29" s="148"/>
      <c r="R29" s="147"/>
      <c r="S29" s="151"/>
      <c r="T29" s="151"/>
      <c r="U29" s="149"/>
    </row>
    <row r="30" spans="1:21" ht="37.5" customHeight="1">
      <c r="A30" s="60">
        <v>25</v>
      </c>
      <c r="B30" s="143" t="str">
        <f>'Перечень сроки источники'!C33</f>
        <v xml:space="preserve">Строительство объекта "Автомобильная дорога общего пользования местного значения Курская область, р-н Горшеченский, с. Богородицкое, ул. Дзержинского" </v>
      </c>
      <c r="C30" s="143" t="str">
        <f>'Перечень сроки источники'!K33</f>
        <v>Содействие развитию инфраструктуры субъектов Российской Федерации (муниципальных образований)</v>
      </c>
      <c r="D30" s="130">
        <f>'Перечень сроки источники'!O33</f>
        <v>2029</v>
      </c>
      <c r="E30" s="130">
        <f>'Перечень сроки источники'!P33</f>
        <v>2030</v>
      </c>
      <c r="F30" s="145"/>
      <c r="G30" s="150"/>
      <c r="H30" s="146"/>
      <c r="I30" s="147"/>
      <c r="J30" s="151"/>
      <c r="K30" s="151"/>
      <c r="L30" s="147"/>
      <c r="M30" s="151"/>
      <c r="N30" s="147"/>
      <c r="O30" s="151"/>
      <c r="P30" s="147"/>
      <c r="Q30" s="148"/>
      <c r="R30" s="147"/>
      <c r="S30" s="151"/>
      <c r="T30" s="151"/>
      <c r="U30" s="149"/>
    </row>
    <row r="31" spans="1:21" ht="37.5" customHeight="1">
      <c r="A31" s="60">
        <v>26</v>
      </c>
      <c r="B31" s="143" t="str">
        <f>'Перечень сроки источники'!C34</f>
        <v xml:space="preserve">Строительство объекта "Автомобильная дорога общего пользования местного значения Курская область, р-н Горшеченский, с. Богородицкое, ул. Садовая" </v>
      </c>
      <c r="C31" s="143" t="str">
        <f>'Перечень сроки источники'!K34</f>
        <v>Содействие развитию инфраструктуры субъектов Российской Федерации (муниципальных образований)</v>
      </c>
      <c r="D31" s="130">
        <f>'Перечень сроки источники'!O34</f>
        <v>2029</v>
      </c>
      <c r="E31" s="130">
        <f>'Перечень сроки источники'!P34</f>
        <v>2030</v>
      </c>
      <c r="F31" s="145"/>
      <c r="G31" s="150"/>
      <c r="H31" s="146"/>
      <c r="I31" s="147"/>
      <c r="J31" s="151"/>
      <c r="K31" s="151"/>
      <c r="L31" s="147"/>
      <c r="M31" s="151"/>
      <c r="N31" s="147"/>
      <c r="O31" s="151"/>
      <c r="P31" s="147"/>
      <c r="Q31" s="148"/>
      <c r="R31" s="147"/>
      <c r="S31" s="151"/>
      <c r="T31" s="151"/>
      <c r="U31" s="149"/>
    </row>
    <row r="32" spans="1:21" ht="37.5" customHeight="1">
      <c r="A32" s="60">
        <v>27</v>
      </c>
      <c r="B32" s="143" t="str">
        <f>'Перечень сроки источники'!C35</f>
        <v xml:space="preserve">Строительство объекта "Автомобильная дорога общего пользования местного значения Курская область, р-н Горшеченский, с. Богородицкое, ул. Пионерская" </v>
      </c>
      <c r="C32" s="143" t="str">
        <f>'Перечень сроки источники'!K35</f>
        <v>Содействие развитию инфраструктуры субъектов Российской Федерации (муниципальных образований)</v>
      </c>
      <c r="D32" s="130">
        <f>'Перечень сроки источники'!O35</f>
        <v>2029</v>
      </c>
      <c r="E32" s="130">
        <f>'Перечень сроки источники'!P35</f>
        <v>2030</v>
      </c>
      <c r="F32" s="145"/>
      <c r="G32" s="150"/>
      <c r="H32" s="146"/>
      <c r="I32" s="147"/>
      <c r="J32" s="151"/>
      <c r="K32" s="151"/>
      <c r="L32" s="147"/>
      <c r="M32" s="151"/>
      <c r="N32" s="147"/>
      <c r="O32" s="151"/>
      <c r="P32" s="147"/>
      <c r="Q32" s="148"/>
      <c r="R32" s="147"/>
      <c r="S32" s="151"/>
      <c r="T32" s="151"/>
      <c r="U32" s="149"/>
    </row>
    <row r="33" spans="1:21" ht="37.5" customHeight="1">
      <c r="A33" s="60">
        <v>28</v>
      </c>
      <c r="B33" s="143" t="str">
        <f>'Перечень сроки источники'!C36</f>
        <v xml:space="preserve">Строительство объекта "Автомобильная дорога общего пользования местного значения Курская область, р-н Горшеченский, с. Богородицкое, ул.Маяковского" </v>
      </c>
      <c r="C33" s="143" t="str">
        <f>'Перечень сроки источники'!K36</f>
        <v>Содействие развитию инфраструктуры субъектов Российской Федерации (муниципальных образований)</v>
      </c>
      <c r="D33" s="130">
        <f>'Перечень сроки источники'!O36</f>
        <v>2029</v>
      </c>
      <c r="E33" s="130">
        <f>'Перечень сроки источники'!P36</f>
        <v>2030</v>
      </c>
      <c r="F33" s="145"/>
      <c r="G33" s="150"/>
      <c r="H33" s="146"/>
      <c r="I33" s="147"/>
      <c r="J33" s="151"/>
      <c r="K33" s="151"/>
      <c r="L33" s="147"/>
      <c r="M33" s="151"/>
      <c r="N33" s="147"/>
      <c r="O33" s="151"/>
      <c r="P33" s="147"/>
      <c r="Q33" s="148"/>
      <c r="R33" s="147"/>
      <c r="S33" s="151"/>
      <c r="T33" s="151"/>
      <c r="U33" s="149"/>
    </row>
    <row r="34" spans="1:21" ht="37.5" customHeight="1">
      <c r="A34" s="60">
        <v>29</v>
      </c>
      <c r="B34" s="143" t="str">
        <f>'Перечень сроки источники'!C37</f>
        <v xml:space="preserve">Строительство объекта "Автомобильная дорога общего пользования местного значения Курская область, р-н Горшеченский, с. Богородицкое, ул.Горького" </v>
      </c>
      <c r="C34" s="143" t="str">
        <f>'Перечень сроки источники'!K37</f>
        <v>Содействие развитию инфраструктуры субъектов Российской Федерации (муниципальных образований)</v>
      </c>
      <c r="D34" s="130">
        <f>'Перечень сроки источники'!O37</f>
        <v>2029</v>
      </c>
      <c r="E34" s="130">
        <f>'Перечень сроки источники'!P37</f>
        <v>2030</v>
      </c>
      <c r="F34" s="145"/>
      <c r="G34" s="150"/>
      <c r="H34" s="146"/>
      <c r="I34" s="147"/>
      <c r="J34" s="151"/>
      <c r="K34" s="151"/>
      <c r="L34" s="147"/>
      <c r="M34" s="151"/>
      <c r="N34" s="147"/>
      <c r="O34" s="151"/>
      <c r="P34" s="147"/>
      <c r="Q34" s="148"/>
      <c r="R34" s="147"/>
      <c r="S34" s="151"/>
      <c r="T34" s="151"/>
      <c r="U34" s="149"/>
    </row>
    <row r="35" spans="1:21" ht="37.5" customHeight="1">
      <c r="A35" s="60">
        <v>30</v>
      </c>
      <c r="B35" s="143" t="str">
        <f>'Перечень сроки источники'!C38</f>
        <v xml:space="preserve">Строительство объекта "Автомобильная дорога общего пользования местного значения Курская область, р-н Горшеченский, с. Богородицкое, ул.Победы" </v>
      </c>
      <c r="C35" s="143" t="str">
        <f>'Перечень сроки источники'!K38</f>
        <v>Содействие развитию инфраструктуры субъектов Российской Федерации (муниципальных образований)</v>
      </c>
      <c r="D35" s="130">
        <f>'Перечень сроки источники'!O38</f>
        <v>2029</v>
      </c>
      <c r="E35" s="130">
        <f>'Перечень сроки источники'!P38</f>
        <v>2030</v>
      </c>
      <c r="F35" s="145"/>
      <c r="G35" s="150"/>
      <c r="H35" s="146"/>
      <c r="I35" s="147"/>
      <c r="J35" s="151"/>
      <c r="K35" s="151"/>
      <c r="L35" s="147"/>
      <c r="M35" s="151"/>
      <c r="N35" s="147"/>
      <c r="O35" s="151"/>
      <c r="P35" s="147"/>
      <c r="Q35" s="148"/>
      <c r="R35" s="147"/>
      <c r="S35" s="151"/>
      <c r="T35" s="151"/>
      <c r="U35" s="149"/>
    </row>
    <row r="36" spans="1:21" ht="37.5" customHeight="1">
      <c r="A36" s="60">
        <v>31</v>
      </c>
      <c r="B36" s="143" t="str">
        <f>'Перечень сроки источники'!C39</f>
        <v>Строительство здания МФЦ</v>
      </c>
      <c r="C36" s="143" t="str">
        <f>'Перечень сроки источники'!K39</f>
        <v xml:space="preserve"> ФП СОСТ (Создание и развитие инфраструктуры)</v>
      </c>
      <c r="D36" s="130">
        <f>'Перечень сроки источники'!O39</f>
        <v>2029</v>
      </c>
      <c r="E36" s="130">
        <f>'Перечень сроки источники'!P39</f>
        <v>2030</v>
      </c>
      <c r="F36" s="145"/>
      <c r="G36" s="150"/>
      <c r="H36" s="146"/>
      <c r="I36" s="147"/>
      <c r="J36" s="151"/>
      <c r="K36" s="151"/>
      <c r="L36" s="147"/>
      <c r="M36" s="151"/>
      <c r="N36" s="147"/>
      <c r="O36" s="151"/>
      <c r="P36" s="147"/>
      <c r="Q36" s="148"/>
      <c r="R36" s="147"/>
      <c r="S36" s="151"/>
      <c r="T36" s="151"/>
      <c r="U36" s="149"/>
    </row>
    <row r="37" spans="1:21" ht="92.4">
      <c r="A37" s="60">
        <v>32</v>
      </c>
      <c r="B37" s="143" t="str">
        <f>'Перечень сроки источники'!C40</f>
        <v>Капитальный ремонт Горшеченского районного дома творчества, расположенного по адресу: Россия, Курская область, Горшеченский район, поселок Горшечное, ул. Кирова, д. 7</v>
      </c>
      <c r="C37" s="143" t="str">
        <f>'Перечень сроки источники'!K40</f>
        <v xml:space="preserve"> ФП СОСТ (Создание и развитие инфраструктуры)</v>
      </c>
      <c r="D37" s="130">
        <f>'Перечень сроки источники'!O40</f>
        <v>2030</v>
      </c>
      <c r="E37" s="130">
        <f>'Перечень сроки источники'!P40</f>
        <v>2030</v>
      </c>
      <c r="F37" s="145"/>
      <c r="G37" s="150"/>
      <c r="H37" s="146"/>
      <c r="I37" s="147"/>
      <c r="J37" s="151"/>
      <c r="K37" s="151"/>
      <c r="L37" s="147"/>
      <c r="M37" s="151"/>
      <c r="N37" s="147"/>
      <c r="O37" s="151"/>
      <c r="P37" s="147"/>
      <c r="Q37" s="148"/>
      <c r="R37" s="147"/>
      <c r="S37" s="151"/>
      <c r="T37" s="151"/>
      <c r="U37" s="149"/>
    </row>
    <row r="38" spans="1:21" ht="27.75" customHeight="1">
      <c r="A38" s="60">
        <v>33</v>
      </c>
      <c r="B38" s="143" t="str">
        <f>'Перечень сроки источники'!C41</f>
        <v>Реконструкция очистных сооружений, расположенных по адресу:п.Горшечное,ул.70-лет Октября</v>
      </c>
      <c r="C38" s="143" t="str">
        <f>'Перечень сроки источники'!K41</f>
        <v xml:space="preserve"> ФП СОСТ (Создание и развитие инфраструктуры)</v>
      </c>
      <c r="D38" s="130">
        <f>'Перечень сроки источники'!O41</f>
        <v>2029</v>
      </c>
      <c r="E38" s="130">
        <f>'Перечень сроки источники'!P41</f>
        <v>2029</v>
      </c>
      <c r="F38" s="145"/>
      <c r="G38" s="150"/>
      <c r="H38" s="146"/>
      <c r="I38" s="147"/>
      <c r="J38" s="151"/>
      <c r="K38" s="151"/>
      <c r="L38" s="147"/>
      <c r="M38" s="151"/>
      <c r="N38" s="147"/>
      <c r="O38" s="151"/>
      <c r="P38" s="147"/>
      <c r="Q38" s="148"/>
      <c r="R38" s="147"/>
      <c r="S38" s="151"/>
      <c r="T38" s="151"/>
      <c r="U38" s="149"/>
    </row>
    <row r="39" spans="1:21" ht="27.75" customHeight="1">
      <c r="A39" s="60">
        <v>34</v>
      </c>
      <c r="B39" s="143" t="str">
        <f>'Перечень сроки источники'!C42</f>
        <v>Реконструкция объектов водоснабжения ОНП</v>
      </c>
      <c r="C39" s="143" t="str">
        <f>'Перечень сроки источники'!K42</f>
        <v xml:space="preserve"> ФП СОСТ (Создание и развитие инфраструктуры)</v>
      </c>
      <c r="D39" s="130">
        <f>'Перечень сроки источники'!O42</f>
        <v>2028</v>
      </c>
      <c r="E39" s="130">
        <f>'Перечень сроки источники'!P42</f>
        <v>2028</v>
      </c>
      <c r="F39" s="145"/>
      <c r="G39" s="150"/>
      <c r="H39" s="146"/>
      <c r="I39" s="147"/>
      <c r="J39" s="151"/>
      <c r="K39" s="151"/>
      <c r="L39" s="147"/>
      <c r="M39" s="151"/>
      <c r="N39" s="147"/>
      <c r="O39" s="151"/>
      <c r="P39" s="147"/>
      <c r="Q39" s="148"/>
      <c r="R39" s="147"/>
      <c r="S39" s="151"/>
      <c r="T39" s="151"/>
      <c r="U39" s="149"/>
    </row>
    <row r="40" spans="1:21">
      <c r="A40" s="60">
        <v>35</v>
      </c>
      <c r="B40" s="143">
        <f>'Перечень сроки источники'!C43</f>
        <v>0</v>
      </c>
      <c r="C40" s="143">
        <f>'Перечень сроки источники'!K43</f>
        <v>0</v>
      </c>
      <c r="D40" s="130">
        <f>'Перечень сроки источники'!O43</f>
        <v>0</v>
      </c>
      <c r="E40" s="130">
        <f>'Перечень сроки источники'!P43</f>
        <v>0</v>
      </c>
      <c r="F40" s="145"/>
      <c r="G40" s="150"/>
      <c r="H40" s="146"/>
      <c r="I40" s="147"/>
      <c r="J40" s="151"/>
      <c r="K40" s="151"/>
      <c r="L40" s="147"/>
      <c r="M40" s="151"/>
      <c r="N40" s="147"/>
      <c r="O40" s="151"/>
      <c r="P40" s="147"/>
      <c r="Q40" s="148"/>
      <c r="R40" s="147"/>
      <c r="S40" s="151"/>
      <c r="T40" s="151"/>
      <c r="U40" s="149"/>
    </row>
    <row r="41" spans="1:21">
      <c r="A41" s="60">
        <v>36</v>
      </c>
      <c r="B41" s="143">
        <f>'Перечень сроки источники'!C44</f>
        <v>0</v>
      </c>
      <c r="C41" s="143">
        <f>'Перечень сроки источники'!K44</f>
        <v>0</v>
      </c>
      <c r="D41" s="130">
        <f>'Перечень сроки источники'!O44</f>
        <v>0</v>
      </c>
      <c r="E41" s="130">
        <f>'Перечень сроки источники'!P44</f>
        <v>0</v>
      </c>
      <c r="F41" s="145"/>
      <c r="G41" s="150"/>
      <c r="H41" s="146"/>
      <c r="I41" s="147"/>
      <c r="J41" s="151"/>
      <c r="K41" s="151"/>
      <c r="L41" s="147"/>
      <c r="M41" s="151"/>
      <c r="N41" s="147"/>
      <c r="O41" s="151"/>
      <c r="P41" s="147"/>
      <c r="Q41" s="148"/>
      <c r="R41" s="147"/>
      <c r="S41" s="151"/>
      <c r="T41" s="151"/>
      <c r="U41" s="149"/>
    </row>
    <row r="42" spans="1:21">
      <c r="A42" s="60">
        <v>37</v>
      </c>
      <c r="B42" s="143">
        <f>'Перечень сроки источники'!C45</f>
        <v>0</v>
      </c>
      <c r="C42" s="143">
        <f>'Перечень сроки источники'!K45</f>
        <v>0</v>
      </c>
      <c r="D42" s="130">
        <f>'Перечень сроки источники'!O45</f>
        <v>0</v>
      </c>
      <c r="E42" s="130">
        <f>'Перечень сроки источники'!P45</f>
        <v>0</v>
      </c>
      <c r="F42" s="145"/>
      <c r="G42" s="150"/>
      <c r="H42" s="146"/>
      <c r="I42" s="147"/>
      <c r="J42" s="151"/>
      <c r="K42" s="151"/>
      <c r="L42" s="147"/>
      <c r="M42" s="151"/>
      <c r="N42" s="147"/>
      <c r="O42" s="151"/>
      <c r="P42" s="147"/>
      <c r="Q42" s="148"/>
      <c r="R42" s="147"/>
      <c r="S42" s="151"/>
      <c r="T42" s="151"/>
      <c r="U42" s="149"/>
    </row>
    <row r="43" spans="1:21">
      <c r="A43" s="60">
        <v>38</v>
      </c>
      <c r="B43" s="143">
        <f>'Перечень сроки источники'!C46</f>
        <v>0</v>
      </c>
      <c r="C43" s="143">
        <f>'Перечень сроки источники'!K46</f>
        <v>0</v>
      </c>
      <c r="D43" s="130">
        <f>'Перечень сроки источники'!O46</f>
        <v>0</v>
      </c>
      <c r="E43" s="130">
        <f>'Перечень сроки источники'!P46</f>
        <v>0</v>
      </c>
      <c r="F43" s="145"/>
      <c r="G43" s="150"/>
      <c r="H43" s="146"/>
      <c r="I43" s="147"/>
      <c r="J43" s="151"/>
      <c r="K43" s="151"/>
      <c r="L43" s="147"/>
      <c r="M43" s="151"/>
      <c r="N43" s="147"/>
      <c r="O43" s="151"/>
      <c r="P43" s="147"/>
      <c r="Q43" s="148"/>
      <c r="R43" s="147"/>
      <c r="S43" s="151"/>
      <c r="T43" s="151"/>
      <c r="U43" s="149"/>
    </row>
    <row r="44" spans="1:21">
      <c r="A44" s="60">
        <v>39</v>
      </c>
      <c r="B44" s="143">
        <f>'Перечень сроки источники'!C47</f>
        <v>0</v>
      </c>
      <c r="C44" s="143">
        <f>'Перечень сроки источники'!K47</f>
        <v>0</v>
      </c>
      <c r="D44" s="130">
        <f>'Перечень сроки источники'!O47</f>
        <v>0</v>
      </c>
      <c r="E44" s="130">
        <f>'Перечень сроки источники'!P47</f>
        <v>0</v>
      </c>
      <c r="F44" s="145"/>
      <c r="G44" s="150"/>
      <c r="H44" s="146"/>
      <c r="I44" s="147"/>
      <c r="J44" s="151"/>
      <c r="K44" s="151"/>
      <c r="L44" s="147"/>
      <c r="M44" s="151"/>
      <c r="N44" s="147"/>
      <c r="O44" s="151"/>
      <c r="P44" s="147"/>
      <c r="Q44" s="148"/>
      <c r="R44" s="147"/>
      <c r="S44" s="151"/>
      <c r="T44" s="151"/>
      <c r="U44" s="149"/>
    </row>
    <row r="45" spans="1:21">
      <c r="A45" s="60">
        <v>40</v>
      </c>
      <c r="B45" s="143">
        <f>'Перечень сроки источники'!C48</f>
        <v>0</v>
      </c>
      <c r="C45" s="143">
        <f>'Перечень сроки источники'!K48</f>
        <v>0</v>
      </c>
      <c r="D45" s="130">
        <f>'Перечень сроки источники'!O48</f>
        <v>0</v>
      </c>
      <c r="E45" s="130">
        <f>'Перечень сроки источники'!P48</f>
        <v>0</v>
      </c>
      <c r="F45" s="145"/>
      <c r="G45" s="150"/>
      <c r="H45" s="146"/>
      <c r="I45" s="147"/>
      <c r="J45" s="151"/>
      <c r="K45" s="151"/>
      <c r="L45" s="147"/>
      <c r="M45" s="151"/>
      <c r="N45" s="147"/>
      <c r="O45" s="151"/>
      <c r="P45" s="147"/>
      <c r="Q45" s="148"/>
      <c r="R45" s="147"/>
      <c r="S45" s="151"/>
      <c r="T45" s="151"/>
      <c r="U45" s="149"/>
    </row>
    <row r="46" spans="1:21">
      <c r="A46" s="60">
        <v>41</v>
      </c>
      <c r="B46" s="143">
        <f>'Перечень сроки источники'!C49</f>
        <v>0</v>
      </c>
      <c r="C46" s="143">
        <f>'Перечень сроки источники'!K49</f>
        <v>0</v>
      </c>
      <c r="D46" s="130">
        <f>'Перечень сроки источники'!O49</f>
        <v>0</v>
      </c>
      <c r="E46" s="130">
        <f>'Перечень сроки источники'!P49</f>
        <v>0</v>
      </c>
      <c r="F46" s="145"/>
      <c r="G46" s="150"/>
      <c r="H46" s="146"/>
      <c r="I46" s="147"/>
      <c r="J46" s="151"/>
      <c r="K46" s="151"/>
      <c r="L46" s="147"/>
      <c r="M46" s="151"/>
      <c r="N46" s="147"/>
      <c r="O46" s="151"/>
      <c r="P46" s="147"/>
      <c r="Q46" s="148"/>
      <c r="R46" s="147"/>
      <c r="S46" s="151"/>
      <c r="T46" s="151"/>
      <c r="U46" s="149"/>
    </row>
    <row r="47" spans="1:21">
      <c r="A47" s="60">
        <v>42</v>
      </c>
      <c r="B47" s="143">
        <f>'Перечень сроки источники'!C50</f>
        <v>0</v>
      </c>
      <c r="C47" s="143">
        <f>'Перечень сроки источники'!K50</f>
        <v>0</v>
      </c>
      <c r="D47" s="130">
        <f>'Перечень сроки источники'!O50</f>
        <v>0</v>
      </c>
      <c r="E47" s="130">
        <f>'Перечень сроки источники'!P50</f>
        <v>0</v>
      </c>
      <c r="F47" s="145"/>
      <c r="G47" s="150"/>
      <c r="H47" s="146"/>
      <c r="I47" s="147"/>
      <c r="J47" s="151"/>
      <c r="K47" s="151"/>
      <c r="L47" s="147"/>
      <c r="M47" s="151"/>
      <c r="N47" s="147"/>
      <c r="O47" s="151"/>
      <c r="P47" s="147"/>
      <c r="Q47" s="148"/>
      <c r="R47" s="147"/>
      <c r="S47" s="151"/>
      <c r="T47" s="151"/>
      <c r="U47" s="149"/>
    </row>
    <row r="48" spans="1:21">
      <c r="A48" s="60">
        <v>43</v>
      </c>
      <c r="B48" s="143">
        <f>'Перечень сроки источники'!C51</f>
        <v>0</v>
      </c>
      <c r="C48" s="143">
        <f>'Перечень сроки источники'!K51</f>
        <v>0</v>
      </c>
      <c r="D48" s="130">
        <f>'Перечень сроки источники'!O51</f>
        <v>0</v>
      </c>
      <c r="E48" s="130">
        <f>'Перечень сроки источники'!P51</f>
        <v>0</v>
      </c>
      <c r="F48" s="145"/>
      <c r="G48" s="150"/>
      <c r="H48" s="146"/>
      <c r="I48" s="147"/>
      <c r="J48" s="151"/>
      <c r="K48" s="151"/>
      <c r="L48" s="147"/>
      <c r="M48" s="151"/>
      <c r="N48" s="147"/>
      <c r="O48" s="151"/>
      <c r="P48" s="147"/>
      <c r="Q48" s="148"/>
      <c r="R48" s="147"/>
      <c r="S48" s="151"/>
      <c r="T48" s="151"/>
      <c r="U48" s="149"/>
    </row>
    <row r="49" spans="1:21">
      <c r="A49" s="60">
        <v>44</v>
      </c>
      <c r="B49" s="143">
        <f>'Перечень сроки источники'!C52</f>
        <v>0</v>
      </c>
      <c r="C49" s="143">
        <f>'Перечень сроки источники'!K52</f>
        <v>0</v>
      </c>
      <c r="D49" s="130">
        <f>'Перечень сроки источники'!O52</f>
        <v>0</v>
      </c>
      <c r="E49" s="130">
        <f>'Перечень сроки источники'!P52</f>
        <v>0</v>
      </c>
      <c r="F49" s="145"/>
      <c r="G49" s="150"/>
      <c r="H49" s="146"/>
      <c r="I49" s="147"/>
      <c r="J49" s="151"/>
      <c r="K49" s="151"/>
      <c r="L49" s="147"/>
      <c r="M49" s="151"/>
      <c r="N49" s="147"/>
      <c r="O49" s="151"/>
      <c r="P49" s="147"/>
      <c r="Q49" s="148"/>
      <c r="R49" s="147"/>
      <c r="S49" s="151"/>
      <c r="T49" s="151"/>
      <c r="U49" s="149"/>
    </row>
    <row r="50" spans="1:21">
      <c r="A50" s="60">
        <v>45</v>
      </c>
      <c r="B50" s="143">
        <f>'Перечень сроки источники'!C53</f>
        <v>0</v>
      </c>
      <c r="C50" s="143">
        <f>'Перечень сроки источники'!K53</f>
        <v>0</v>
      </c>
      <c r="D50" s="130">
        <f>'Перечень сроки источники'!O53</f>
        <v>0</v>
      </c>
      <c r="E50" s="130">
        <f>'Перечень сроки источники'!P53</f>
        <v>0</v>
      </c>
      <c r="F50" s="145"/>
      <c r="G50" s="150"/>
      <c r="H50" s="146"/>
      <c r="I50" s="147"/>
      <c r="J50" s="151"/>
      <c r="K50" s="151"/>
      <c r="L50" s="147"/>
      <c r="M50" s="151"/>
      <c r="N50" s="147"/>
      <c r="O50" s="151"/>
      <c r="P50" s="147"/>
      <c r="Q50" s="148"/>
      <c r="R50" s="147"/>
      <c r="S50" s="151"/>
      <c r="T50" s="151"/>
      <c r="U50" s="149"/>
    </row>
    <row r="51" spans="1:21">
      <c r="A51" s="60">
        <v>46</v>
      </c>
      <c r="B51" s="143">
        <f>'Перечень сроки источники'!C54</f>
        <v>0</v>
      </c>
      <c r="C51" s="143">
        <f>'Перечень сроки источники'!K54</f>
        <v>0</v>
      </c>
      <c r="D51" s="130">
        <f>'Перечень сроки источники'!O54</f>
        <v>0</v>
      </c>
      <c r="E51" s="130">
        <f>'Перечень сроки источники'!P54</f>
        <v>0</v>
      </c>
      <c r="F51" s="145"/>
      <c r="G51" s="150"/>
      <c r="H51" s="146"/>
      <c r="I51" s="147"/>
      <c r="J51" s="151"/>
      <c r="K51" s="151"/>
      <c r="L51" s="147"/>
      <c r="M51" s="151"/>
      <c r="N51" s="147"/>
      <c r="O51" s="151"/>
      <c r="P51" s="147"/>
      <c r="Q51" s="148"/>
      <c r="R51" s="147"/>
      <c r="S51" s="151"/>
      <c r="T51" s="151"/>
      <c r="U51" s="149"/>
    </row>
    <row r="52" spans="1:21">
      <c r="A52" s="60">
        <v>47</v>
      </c>
      <c r="B52" s="143">
        <f>'Перечень сроки источники'!C55</f>
        <v>0</v>
      </c>
      <c r="C52" s="143">
        <f>'Перечень сроки источники'!K55</f>
        <v>0</v>
      </c>
      <c r="D52" s="130">
        <f>'Перечень сроки источники'!O55</f>
        <v>0</v>
      </c>
      <c r="E52" s="130">
        <f>'Перечень сроки источники'!P55</f>
        <v>0</v>
      </c>
      <c r="F52" s="145"/>
      <c r="G52" s="150"/>
      <c r="H52" s="146"/>
      <c r="I52" s="147"/>
      <c r="J52" s="151"/>
      <c r="K52" s="151"/>
      <c r="L52" s="147"/>
      <c r="M52" s="151"/>
      <c r="N52" s="147"/>
      <c r="O52" s="151"/>
      <c r="P52" s="147"/>
      <c r="Q52" s="148"/>
      <c r="R52" s="147"/>
      <c r="S52" s="151"/>
      <c r="T52" s="151"/>
      <c r="U52" s="149"/>
    </row>
    <row r="53" spans="1:21">
      <c r="A53" s="60">
        <v>48</v>
      </c>
      <c r="B53" s="143">
        <f>'Перечень сроки источники'!C56</f>
        <v>0</v>
      </c>
      <c r="C53" s="143">
        <f>'Перечень сроки источники'!K56</f>
        <v>0</v>
      </c>
      <c r="D53" s="130">
        <f>'Перечень сроки источники'!O56</f>
        <v>0</v>
      </c>
      <c r="E53" s="130">
        <f>'Перечень сроки источники'!P56</f>
        <v>0</v>
      </c>
      <c r="F53" s="145"/>
      <c r="G53" s="150"/>
      <c r="H53" s="146"/>
      <c r="I53" s="147"/>
      <c r="J53" s="151"/>
      <c r="K53" s="151"/>
      <c r="L53" s="147"/>
      <c r="M53" s="151"/>
      <c r="N53" s="147"/>
      <c r="O53" s="151"/>
      <c r="P53" s="147"/>
      <c r="Q53" s="148"/>
      <c r="R53" s="147"/>
      <c r="S53" s="151"/>
      <c r="T53" s="151"/>
      <c r="U53" s="149"/>
    </row>
    <row r="54" spans="1:21">
      <c r="A54" s="60">
        <v>49</v>
      </c>
      <c r="B54" s="143">
        <f>'Перечень сроки источники'!C57</f>
        <v>0</v>
      </c>
      <c r="C54" s="143">
        <f>'Перечень сроки источники'!K57</f>
        <v>0</v>
      </c>
      <c r="D54" s="130">
        <f>'Перечень сроки источники'!O57</f>
        <v>0</v>
      </c>
      <c r="E54" s="130">
        <f>'Перечень сроки источники'!P57</f>
        <v>0</v>
      </c>
      <c r="F54" s="145"/>
      <c r="G54" s="150"/>
      <c r="H54" s="146"/>
      <c r="I54" s="147"/>
      <c r="J54" s="151"/>
      <c r="K54" s="151"/>
      <c r="L54" s="147"/>
      <c r="M54" s="151"/>
      <c r="N54" s="147"/>
      <c r="O54" s="151"/>
      <c r="P54" s="147"/>
      <c r="Q54" s="148"/>
      <c r="R54" s="147"/>
      <c r="S54" s="151"/>
      <c r="T54" s="151"/>
      <c r="U54" s="149"/>
    </row>
    <row r="55" spans="1:21">
      <c r="A55" s="60">
        <v>50</v>
      </c>
      <c r="B55" s="143">
        <f>'Перечень сроки источники'!C58</f>
        <v>0</v>
      </c>
      <c r="C55" s="143">
        <f>'Перечень сроки источники'!K58</f>
        <v>0</v>
      </c>
      <c r="D55" s="130">
        <f>'Перечень сроки источники'!O58</f>
        <v>0</v>
      </c>
      <c r="E55" s="130">
        <f>'Перечень сроки источники'!P58</f>
        <v>0</v>
      </c>
      <c r="F55" s="145"/>
      <c r="G55" s="150"/>
      <c r="H55" s="146"/>
      <c r="I55" s="147"/>
      <c r="J55" s="151"/>
      <c r="K55" s="151"/>
      <c r="L55" s="147"/>
      <c r="M55" s="151"/>
      <c r="N55" s="147"/>
      <c r="O55" s="151"/>
      <c r="P55" s="147"/>
      <c r="Q55" s="148"/>
      <c r="R55" s="147"/>
      <c r="S55" s="151"/>
      <c r="T55" s="151"/>
      <c r="U55" s="149"/>
    </row>
    <row r="56" spans="1:21">
      <c r="A56" s="60">
        <v>51</v>
      </c>
      <c r="B56" s="143">
        <f>'Перечень сроки источники'!C59</f>
        <v>0</v>
      </c>
      <c r="C56" s="143">
        <f>'Перечень сроки источники'!K59</f>
        <v>0</v>
      </c>
      <c r="D56" s="130">
        <f>'Перечень сроки источники'!O59</f>
        <v>0</v>
      </c>
      <c r="E56" s="130">
        <f>'Перечень сроки источники'!P59</f>
        <v>0</v>
      </c>
      <c r="F56" s="145"/>
      <c r="G56" s="150"/>
      <c r="H56" s="146"/>
      <c r="I56" s="147"/>
      <c r="J56" s="151"/>
      <c r="K56" s="151"/>
      <c r="L56" s="147"/>
      <c r="M56" s="151"/>
      <c r="N56" s="147"/>
      <c r="O56" s="151"/>
      <c r="P56" s="147"/>
      <c r="Q56" s="148"/>
      <c r="R56" s="147"/>
      <c r="S56" s="151"/>
      <c r="T56" s="151"/>
      <c r="U56" s="149"/>
    </row>
    <row r="57" spans="1:21">
      <c r="A57" s="60">
        <v>52</v>
      </c>
      <c r="B57" s="143">
        <f>'Перечень сроки источники'!C60</f>
        <v>0</v>
      </c>
      <c r="C57" s="143">
        <f>'Перечень сроки источники'!K60</f>
        <v>0</v>
      </c>
      <c r="D57" s="130">
        <f>'Перечень сроки источники'!O60</f>
        <v>0</v>
      </c>
      <c r="E57" s="130">
        <f>'Перечень сроки источники'!P60</f>
        <v>0</v>
      </c>
      <c r="F57" s="145"/>
      <c r="G57" s="150"/>
      <c r="H57" s="146"/>
      <c r="I57" s="147"/>
      <c r="J57" s="151"/>
      <c r="K57" s="151"/>
      <c r="L57" s="147"/>
      <c r="M57" s="151"/>
      <c r="N57" s="147"/>
      <c r="O57" s="151"/>
      <c r="P57" s="147"/>
      <c r="Q57" s="148"/>
      <c r="R57" s="147"/>
      <c r="S57" s="151"/>
      <c r="T57" s="151"/>
      <c r="U57" s="149"/>
    </row>
    <row r="58" spans="1:21">
      <c r="A58" s="60">
        <v>53</v>
      </c>
      <c r="B58" s="143">
        <f>'Перечень сроки источники'!C61</f>
        <v>0</v>
      </c>
      <c r="C58" s="143">
        <f>'Перечень сроки источники'!K61</f>
        <v>0</v>
      </c>
      <c r="D58" s="130">
        <f>'Перечень сроки источники'!O61</f>
        <v>0</v>
      </c>
      <c r="E58" s="130">
        <f>'Перечень сроки источники'!P61</f>
        <v>0</v>
      </c>
      <c r="F58" s="145"/>
      <c r="G58" s="150"/>
      <c r="H58" s="146"/>
      <c r="I58" s="147"/>
      <c r="J58" s="151"/>
      <c r="K58" s="151"/>
      <c r="L58" s="147"/>
      <c r="M58" s="151"/>
      <c r="N58" s="147"/>
      <c r="O58" s="151"/>
      <c r="P58" s="147"/>
      <c r="Q58" s="148"/>
      <c r="R58" s="147"/>
      <c r="S58" s="151"/>
      <c r="T58" s="151"/>
      <c r="U58" s="149"/>
    </row>
    <row r="59" spans="1:21">
      <c r="A59" s="60">
        <v>54</v>
      </c>
      <c r="B59" s="143">
        <f>'Перечень сроки источники'!C62</f>
        <v>0</v>
      </c>
      <c r="C59" s="143">
        <f>'Перечень сроки источники'!K62</f>
        <v>0</v>
      </c>
      <c r="D59" s="130">
        <f>'Перечень сроки источники'!O62</f>
        <v>0</v>
      </c>
      <c r="E59" s="130">
        <f>'Перечень сроки источники'!P62</f>
        <v>0</v>
      </c>
      <c r="F59" s="145"/>
      <c r="G59" s="150"/>
      <c r="H59" s="146"/>
      <c r="I59" s="147"/>
      <c r="J59" s="151"/>
      <c r="K59" s="151"/>
      <c r="L59" s="147"/>
      <c r="M59" s="151"/>
      <c r="N59" s="147"/>
      <c r="O59" s="151"/>
      <c r="P59" s="147"/>
      <c r="Q59" s="148"/>
      <c r="R59" s="147"/>
      <c r="S59" s="151"/>
      <c r="T59" s="151"/>
      <c r="U59" s="149"/>
    </row>
    <row r="60" spans="1:21">
      <c r="A60" s="60">
        <v>55</v>
      </c>
      <c r="B60" s="143">
        <f>'Перечень сроки источники'!C63</f>
        <v>0</v>
      </c>
      <c r="C60" s="143">
        <f>'Перечень сроки источники'!K63</f>
        <v>0</v>
      </c>
      <c r="D60" s="130">
        <f>'Перечень сроки источники'!O63</f>
        <v>0</v>
      </c>
      <c r="E60" s="130">
        <f>'Перечень сроки источники'!P63</f>
        <v>0</v>
      </c>
      <c r="F60" s="145"/>
      <c r="G60" s="150"/>
      <c r="H60" s="146"/>
      <c r="I60" s="147"/>
      <c r="J60" s="151"/>
      <c r="K60" s="151"/>
      <c r="L60" s="147"/>
      <c r="M60" s="151"/>
      <c r="N60" s="147"/>
      <c r="O60" s="151"/>
      <c r="P60" s="147"/>
      <c r="Q60" s="148"/>
      <c r="R60" s="147"/>
      <c r="S60" s="151"/>
      <c r="T60" s="151"/>
      <c r="U60" s="149"/>
    </row>
    <row r="61" spans="1:21">
      <c r="A61" s="60">
        <v>56</v>
      </c>
      <c r="B61" s="143">
        <f>'Перечень сроки источники'!C64</f>
        <v>0</v>
      </c>
      <c r="C61" s="143">
        <f>'Перечень сроки источники'!K64</f>
        <v>0</v>
      </c>
      <c r="D61" s="130">
        <f>'Перечень сроки источники'!O64</f>
        <v>0</v>
      </c>
      <c r="E61" s="130">
        <f>'Перечень сроки источники'!P64</f>
        <v>0</v>
      </c>
      <c r="F61" s="145"/>
      <c r="G61" s="150"/>
      <c r="H61" s="146"/>
      <c r="I61" s="147"/>
      <c r="J61" s="151"/>
      <c r="K61" s="151"/>
      <c r="L61" s="147"/>
      <c r="M61" s="151"/>
      <c r="N61" s="147"/>
      <c r="O61" s="151"/>
      <c r="P61" s="147"/>
      <c r="Q61" s="148"/>
      <c r="R61" s="147"/>
      <c r="S61" s="151"/>
      <c r="T61" s="151"/>
      <c r="U61" s="149"/>
    </row>
    <row r="62" spans="1:21">
      <c r="A62" s="60">
        <v>57</v>
      </c>
      <c r="B62" s="143">
        <f>'Перечень сроки источники'!C65</f>
        <v>0</v>
      </c>
      <c r="C62" s="143">
        <f>'Перечень сроки источники'!K65</f>
        <v>0</v>
      </c>
      <c r="D62" s="130">
        <f>'Перечень сроки источники'!O65</f>
        <v>0</v>
      </c>
      <c r="E62" s="130">
        <f>'Перечень сроки источники'!P65</f>
        <v>0</v>
      </c>
      <c r="F62" s="145"/>
      <c r="G62" s="150"/>
      <c r="H62" s="146"/>
      <c r="I62" s="147"/>
      <c r="J62" s="151"/>
      <c r="K62" s="151"/>
      <c r="L62" s="147"/>
      <c r="M62" s="151"/>
      <c r="N62" s="147"/>
      <c r="O62" s="151"/>
      <c r="P62" s="147"/>
      <c r="Q62" s="148"/>
      <c r="R62" s="147"/>
      <c r="S62" s="151"/>
      <c r="T62" s="151"/>
      <c r="U62" s="149"/>
    </row>
    <row r="63" spans="1:21">
      <c r="A63" s="60">
        <v>58</v>
      </c>
      <c r="B63" s="143">
        <f>'Перечень сроки источники'!C66</f>
        <v>0</v>
      </c>
      <c r="C63" s="143">
        <f>'Перечень сроки источники'!K66</f>
        <v>0</v>
      </c>
      <c r="D63" s="130">
        <f>'Перечень сроки источники'!O66</f>
        <v>0</v>
      </c>
      <c r="E63" s="130">
        <f>'Перечень сроки источники'!P66</f>
        <v>0</v>
      </c>
      <c r="F63" s="145"/>
      <c r="G63" s="150"/>
      <c r="H63" s="146"/>
      <c r="I63" s="147"/>
      <c r="J63" s="151"/>
      <c r="K63" s="151"/>
      <c r="L63" s="147"/>
      <c r="M63" s="151"/>
      <c r="N63" s="147"/>
      <c r="O63" s="151"/>
      <c r="P63" s="147"/>
      <c r="Q63" s="148"/>
      <c r="R63" s="147"/>
      <c r="S63" s="151"/>
      <c r="T63" s="151"/>
      <c r="U63" s="149"/>
    </row>
    <row r="64" spans="1:21">
      <c r="A64" s="60">
        <v>59</v>
      </c>
      <c r="B64" s="143">
        <f>'Перечень сроки источники'!C67</f>
        <v>0</v>
      </c>
      <c r="C64" s="143">
        <f>'Перечень сроки источники'!K67</f>
        <v>0</v>
      </c>
      <c r="D64" s="130">
        <f>'Перечень сроки источники'!O67</f>
        <v>0</v>
      </c>
      <c r="E64" s="130">
        <f>'Перечень сроки источники'!P67</f>
        <v>0</v>
      </c>
      <c r="F64" s="145"/>
      <c r="G64" s="150"/>
      <c r="H64" s="146"/>
      <c r="I64" s="147"/>
      <c r="J64" s="151"/>
      <c r="K64" s="151"/>
      <c r="L64" s="147"/>
      <c r="M64" s="151"/>
      <c r="N64" s="147"/>
      <c r="O64" s="151"/>
      <c r="P64" s="147"/>
      <c r="Q64" s="148"/>
      <c r="R64" s="147"/>
      <c r="S64" s="151"/>
      <c r="T64" s="151"/>
      <c r="U64" s="149"/>
    </row>
    <row r="65" spans="1:21">
      <c r="A65" s="60">
        <v>60</v>
      </c>
      <c r="B65" s="143">
        <f>'Перечень сроки источники'!C68</f>
        <v>0</v>
      </c>
      <c r="C65" s="143">
        <f>'Перечень сроки источники'!K68</f>
        <v>0</v>
      </c>
      <c r="D65" s="130">
        <f>'Перечень сроки источники'!O68</f>
        <v>0</v>
      </c>
      <c r="E65" s="130">
        <f>'Перечень сроки источники'!P68</f>
        <v>0</v>
      </c>
      <c r="F65" s="145"/>
      <c r="G65" s="150"/>
      <c r="H65" s="146"/>
      <c r="I65" s="147"/>
      <c r="J65" s="151"/>
      <c r="K65" s="151"/>
      <c r="L65" s="147"/>
      <c r="M65" s="151"/>
      <c r="N65" s="147"/>
      <c r="O65" s="151"/>
      <c r="P65" s="147"/>
      <c r="Q65" s="148"/>
      <c r="R65" s="147"/>
      <c r="S65" s="151"/>
      <c r="T65" s="151"/>
      <c r="U65" s="149"/>
    </row>
    <row r="66" spans="1:21">
      <c r="A66" s="60">
        <v>61</v>
      </c>
      <c r="B66" s="143">
        <f>'Перечень сроки источники'!C69</f>
        <v>0</v>
      </c>
      <c r="C66" s="143">
        <f>'Перечень сроки источники'!K69</f>
        <v>0</v>
      </c>
      <c r="D66" s="130">
        <f>'Перечень сроки источники'!O69</f>
        <v>0</v>
      </c>
      <c r="E66" s="130">
        <f>'Перечень сроки источники'!P69</f>
        <v>0</v>
      </c>
      <c r="F66" s="145"/>
      <c r="G66" s="150"/>
      <c r="H66" s="146"/>
      <c r="I66" s="147"/>
      <c r="J66" s="151"/>
      <c r="K66" s="151"/>
      <c r="L66" s="147"/>
      <c r="M66" s="151"/>
      <c r="N66" s="147"/>
      <c r="O66" s="151"/>
      <c r="P66" s="147"/>
      <c r="Q66" s="148"/>
      <c r="R66" s="147"/>
      <c r="S66" s="151"/>
      <c r="T66" s="151"/>
      <c r="U66" s="149"/>
    </row>
    <row r="67" spans="1:21">
      <c r="A67" s="60">
        <v>62</v>
      </c>
      <c r="B67" s="143">
        <f>'Перечень сроки источники'!C70</f>
        <v>0</v>
      </c>
      <c r="C67" s="143">
        <f>'Перечень сроки источники'!K70</f>
        <v>0</v>
      </c>
      <c r="D67" s="130">
        <f>'Перечень сроки источники'!O70</f>
        <v>0</v>
      </c>
      <c r="E67" s="130">
        <f>'Перечень сроки источники'!P70</f>
        <v>0</v>
      </c>
      <c r="F67" s="145"/>
      <c r="G67" s="150"/>
      <c r="H67" s="146"/>
      <c r="I67" s="147"/>
      <c r="J67" s="151"/>
      <c r="K67" s="151"/>
      <c r="L67" s="147"/>
      <c r="M67" s="151"/>
      <c r="N67" s="147"/>
      <c r="O67" s="151"/>
      <c r="P67" s="147"/>
      <c r="Q67" s="148"/>
      <c r="R67" s="147"/>
      <c r="S67" s="151"/>
      <c r="T67" s="151"/>
      <c r="U67" s="149"/>
    </row>
    <row r="68" spans="1:21">
      <c r="A68" s="60">
        <v>63</v>
      </c>
      <c r="B68" s="143">
        <f>'Перечень сроки источники'!C71</f>
        <v>0</v>
      </c>
      <c r="C68" s="143">
        <f>'Перечень сроки источники'!K71</f>
        <v>0</v>
      </c>
      <c r="D68" s="130">
        <f>'Перечень сроки источники'!O71</f>
        <v>0</v>
      </c>
      <c r="E68" s="130">
        <f>'Перечень сроки источники'!P71</f>
        <v>0</v>
      </c>
      <c r="F68" s="145"/>
      <c r="G68" s="150"/>
      <c r="H68" s="146"/>
      <c r="I68" s="147"/>
      <c r="J68" s="151"/>
      <c r="K68" s="151"/>
      <c r="L68" s="147"/>
      <c r="M68" s="151"/>
      <c r="N68" s="147"/>
      <c r="O68" s="151"/>
      <c r="P68" s="147"/>
      <c r="Q68" s="148"/>
      <c r="R68" s="147"/>
      <c r="S68" s="151"/>
      <c r="T68" s="151"/>
      <c r="U68" s="149"/>
    </row>
    <row r="69" spans="1:21">
      <c r="A69" s="60">
        <v>64</v>
      </c>
      <c r="B69" s="143">
        <f>'Перечень сроки источники'!C72</f>
        <v>0</v>
      </c>
      <c r="C69" s="143">
        <f>'Перечень сроки источники'!K72</f>
        <v>0</v>
      </c>
      <c r="D69" s="130">
        <f>'Перечень сроки источники'!O72</f>
        <v>0</v>
      </c>
      <c r="E69" s="130">
        <f>'Перечень сроки источники'!P72</f>
        <v>0</v>
      </c>
      <c r="F69" s="145"/>
      <c r="G69" s="150"/>
      <c r="H69" s="146"/>
      <c r="I69" s="147"/>
      <c r="J69" s="151"/>
      <c r="K69" s="151"/>
      <c r="L69" s="147"/>
      <c r="M69" s="151"/>
      <c r="N69" s="147"/>
      <c r="O69" s="151"/>
      <c r="P69" s="147"/>
      <c r="Q69" s="148"/>
      <c r="R69" s="147"/>
      <c r="S69" s="151"/>
      <c r="T69" s="151"/>
      <c r="U69" s="149"/>
    </row>
    <row r="70" spans="1:21">
      <c r="A70" s="60">
        <v>65</v>
      </c>
      <c r="B70" s="143">
        <f>'Перечень сроки источники'!C73</f>
        <v>0</v>
      </c>
      <c r="C70" s="143">
        <f>'Перечень сроки источники'!K73</f>
        <v>0</v>
      </c>
      <c r="D70" s="130">
        <f>'Перечень сроки источники'!O73</f>
        <v>0</v>
      </c>
      <c r="E70" s="130">
        <f>'Перечень сроки источники'!P73</f>
        <v>0</v>
      </c>
      <c r="F70" s="145"/>
      <c r="G70" s="150"/>
      <c r="H70" s="146"/>
      <c r="I70" s="147"/>
      <c r="J70" s="151"/>
      <c r="K70" s="151"/>
      <c r="L70" s="147"/>
      <c r="M70" s="151"/>
      <c r="N70" s="147"/>
      <c r="O70" s="151"/>
      <c r="P70" s="147"/>
      <c r="Q70" s="148"/>
      <c r="R70" s="147"/>
      <c r="S70" s="151"/>
      <c r="T70" s="151"/>
      <c r="U70" s="149"/>
    </row>
    <row r="71" spans="1:21">
      <c r="A71" s="60">
        <v>66</v>
      </c>
      <c r="B71" s="143">
        <f>'Перечень сроки источники'!C74</f>
        <v>0</v>
      </c>
      <c r="C71" s="143">
        <f>'Перечень сроки источники'!K74</f>
        <v>0</v>
      </c>
      <c r="D71" s="130">
        <f>'Перечень сроки источники'!O74</f>
        <v>0</v>
      </c>
      <c r="E71" s="130">
        <f>'Перечень сроки источники'!P74</f>
        <v>0</v>
      </c>
      <c r="F71" s="145"/>
      <c r="G71" s="150"/>
      <c r="H71" s="146"/>
      <c r="I71" s="147"/>
      <c r="J71" s="151"/>
      <c r="K71" s="151"/>
      <c r="L71" s="147"/>
      <c r="M71" s="151"/>
      <c r="N71" s="147"/>
      <c r="O71" s="151"/>
      <c r="P71" s="147"/>
      <c r="Q71" s="148"/>
      <c r="R71" s="147"/>
      <c r="S71" s="151"/>
      <c r="T71" s="151"/>
      <c r="U71" s="149"/>
    </row>
    <row r="72" spans="1:21">
      <c r="A72" s="60">
        <v>67</v>
      </c>
      <c r="B72" s="143">
        <f>'Перечень сроки источники'!C75</f>
        <v>0</v>
      </c>
      <c r="C72" s="143">
        <f>'Перечень сроки источники'!K75</f>
        <v>0</v>
      </c>
      <c r="D72" s="130">
        <f>'Перечень сроки источники'!O75</f>
        <v>0</v>
      </c>
      <c r="E72" s="130">
        <f>'Перечень сроки источники'!P75</f>
        <v>0</v>
      </c>
      <c r="F72" s="145"/>
      <c r="G72" s="150"/>
      <c r="H72" s="146"/>
      <c r="I72" s="147"/>
      <c r="J72" s="151"/>
      <c r="K72" s="151"/>
      <c r="L72" s="147"/>
      <c r="M72" s="151"/>
      <c r="N72" s="147"/>
      <c r="O72" s="151"/>
      <c r="P72" s="147"/>
      <c r="Q72" s="148"/>
      <c r="R72" s="147"/>
      <c r="S72" s="151"/>
      <c r="T72" s="151"/>
      <c r="U72" s="149"/>
    </row>
    <row r="73" spans="1:21">
      <c r="A73" s="60">
        <v>68</v>
      </c>
      <c r="B73" s="143">
        <f>'Перечень сроки источники'!C76</f>
        <v>0</v>
      </c>
      <c r="C73" s="143">
        <f>'Перечень сроки источники'!K76</f>
        <v>0</v>
      </c>
      <c r="D73" s="130">
        <f>'Перечень сроки источники'!O76</f>
        <v>0</v>
      </c>
      <c r="E73" s="130">
        <f>'Перечень сроки источники'!P76</f>
        <v>0</v>
      </c>
      <c r="F73" s="145"/>
      <c r="G73" s="150"/>
      <c r="H73" s="146"/>
      <c r="I73" s="147"/>
      <c r="J73" s="151"/>
      <c r="K73" s="151"/>
      <c r="L73" s="147"/>
      <c r="M73" s="151"/>
      <c r="N73" s="147"/>
      <c r="O73" s="151"/>
      <c r="P73" s="147"/>
      <c r="Q73" s="148"/>
      <c r="R73" s="147"/>
      <c r="S73" s="151"/>
      <c r="T73" s="151"/>
      <c r="U73" s="149"/>
    </row>
    <row r="74" spans="1:21">
      <c r="A74" s="60">
        <v>69</v>
      </c>
      <c r="B74" s="143">
        <f>'Перечень сроки источники'!C77</f>
        <v>0</v>
      </c>
      <c r="C74" s="143">
        <f>'Перечень сроки источники'!K77</f>
        <v>0</v>
      </c>
      <c r="D74" s="130">
        <f>'Перечень сроки источники'!O77</f>
        <v>0</v>
      </c>
      <c r="E74" s="130">
        <f>'Перечень сроки источники'!P77</f>
        <v>0</v>
      </c>
      <c r="F74" s="145"/>
      <c r="G74" s="150"/>
      <c r="H74" s="146"/>
      <c r="I74" s="147"/>
      <c r="J74" s="151"/>
      <c r="K74" s="151"/>
      <c r="L74" s="147"/>
      <c r="M74" s="151"/>
      <c r="N74" s="147"/>
      <c r="O74" s="151"/>
      <c r="P74" s="147"/>
      <c r="Q74" s="148"/>
      <c r="R74" s="147"/>
      <c r="S74" s="151"/>
      <c r="T74" s="151"/>
      <c r="U74" s="149"/>
    </row>
    <row r="75" spans="1:21">
      <c r="A75" s="60">
        <v>70</v>
      </c>
      <c r="B75" s="143">
        <f>'Перечень сроки источники'!C78</f>
        <v>0</v>
      </c>
      <c r="C75" s="143">
        <f>'Перечень сроки источники'!K78</f>
        <v>0</v>
      </c>
      <c r="D75" s="130">
        <f>'Перечень сроки источники'!O78</f>
        <v>0</v>
      </c>
      <c r="E75" s="130">
        <f>'Перечень сроки источники'!P78</f>
        <v>0</v>
      </c>
      <c r="F75" s="145"/>
      <c r="G75" s="150"/>
      <c r="H75" s="146"/>
      <c r="I75" s="147"/>
      <c r="J75" s="151"/>
      <c r="K75" s="151"/>
      <c r="L75" s="147"/>
      <c r="M75" s="151"/>
      <c r="N75" s="147"/>
      <c r="O75" s="151"/>
      <c r="P75" s="147"/>
      <c r="Q75" s="148"/>
      <c r="R75" s="147"/>
      <c r="S75" s="151"/>
      <c r="T75" s="151"/>
      <c r="U75" s="149"/>
    </row>
    <row r="76" spans="1:21">
      <c r="A76" s="60">
        <v>71</v>
      </c>
      <c r="B76" s="143">
        <f>'Перечень сроки источники'!C79</f>
        <v>0</v>
      </c>
      <c r="C76" s="143">
        <f>'Перечень сроки источники'!K79</f>
        <v>0</v>
      </c>
      <c r="D76" s="130">
        <f>'Перечень сроки источники'!O79</f>
        <v>0</v>
      </c>
      <c r="E76" s="130">
        <f>'Перечень сроки источники'!P79</f>
        <v>0</v>
      </c>
      <c r="F76" s="145"/>
      <c r="G76" s="150"/>
      <c r="H76" s="146"/>
      <c r="I76" s="147"/>
      <c r="J76" s="151"/>
      <c r="K76" s="151"/>
      <c r="L76" s="147"/>
      <c r="M76" s="151"/>
      <c r="N76" s="147"/>
      <c r="O76" s="151"/>
      <c r="P76" s="147"/>
      <c r="Q76" s="148"/>
      <c r="R76" s="147"/>
      <c r="S76" s="151"/>
      <c r="T76" s="151"/>
      <c r="U76" s="149"/>
    </row>
    <row r="77" spans="1:21">
      <c r="A77" s="60">
        <v>72</v>
      </c>
      <c r="B77" s="143">
        <f>'Перечень сроки источники'!C80</f>
        <v>0</v>
      </c>
      <c r="C77" s="143">
        <f>'Перечень сроки источники'!K80</f>
        <v>0</v>
      </c>
      <c r="D77" s="130">
        <f>'Перечень сроки источники'!O80</f>
        <v>0</v>
      </c>
      <c r="E77" s="130">
        <f>'Перечень сроки источники'!P80</f>
        <v>0</v>
      </c>
      <c r="F77" s="145"/>
      <c r="G77" s="150"/>
      <c r="H77" s="146"/>
      <c r="I77" s="147"/>
      <c r="J77" s="151"/>
      <c r="K77" s="151"/>
      <c r="L77" s="147"/>
      <c r="M77" s="151"/>
      <c r="N77" s="147"/>
      <c r="O77" s="151"/>
      <c r="P77" s="147"/>
      <c r="Q77" s="148"/>
      <c r="R77" s="147"/>
      <c r="S77" s="151"/>
      <c r="T77" s="151"/>
      <c r="U77" s="149"/>
    </row>
    <row r="78" spans="1:21">
      <c r="A78" s="60">
        <v>73</v>
      </c>
      <c r="B78" s="143">
        <f>'Перечень сроки источники'!C81</f>
        <v>0</v>
      </c>
      <c r="C78" s="143">
        <f>'Перечень сроки источники'!K81</f>
        <v>0</v>
      </c>
      <c r="D78" s="130">
        <f>'Перечень сроки источники'!O81</f>
        <v>0</v>
      </c>
      <c r="E78" s="130">
        <f>'Перечень сроки источники'!P81</f>
        <v>0</v>
      </c>
      <c r="F78" s="145"/>
      <c r="G78" s="150"/>
      <c r="H78" s="146"/>
      <c r="I78" s="147"/>
      <c r="J78" s="151"/>
      <c r="K78" s="151"/>
      <c r="L78" s="147"/>
      <c r="M78" s="151"/>
      <c r="N78" s="147"/>
      <c r="O78" s="151"/>
      <c r="P78" s="147"/>
      <c r="Q78" s="148"/>
      <c r="R78" s="147"/>
      <c r="S78" s="151"/>
      <c r="T78" s="151"/>
      <c r="U78" s="149"/>
    </row>
    <row r="79" spans="1:21">
      <c r="A79" s="60">
        <v>74</v>
      </c>
      <c r="B79" s="143">
        <f>'Перечень сроки источники'!C82</f>
        <v>0</v>
      </c>
      <c r="C79" s="143">
        <f>'Перечень сроки источники'!K82</f>
        <v>0</v>
      </c>
      <c r="D79" s="130">
        <f>'Перечень сроки источники'!O82</f>
        <v>0</v>
      </c>
      <c r="E79" s="130">
        <f>'Перечень сроки источники'!P82</f>
        <v>0</v>
      </c>
      <c r="F79" s="145"/>
      <c r="G79" s="150"/>
      <c r="H79" s="146"/>
      <c r="I79" s="147"/>
      <c r="J79" s="151"/>
      <c r="K79" s="151"/>
      <c r="L79" s="147"/>
      <c r="M79" s="151"/>
      <c r="N79" s="147"/>
      <c r="O79" s="151"/>
      <c r="P79" s="147"/>
      <c r="Q79" s="148"/>
      <c r="R79" s="147"/>
      <c r="S79" s="151"/>
      <c r="T79" s="151"/>
      <c r="U79" s="149"/>
    </row>
    <row r="80" spans="1:21">
      <c r="A80" s="60">
        <v>75</v>
      </c>
      <c r="B80" s="143">
        <f>'Перечень сроки источники'!C83</f>
        <v>0</v>
      </c>
      <c r="C80" s="143">
        <f>'Перечень сроки источники'!K83</f>
        <v>0</v>
      </c>
      <c r="D80" s="130">
        <f>'Перечень сроки источники'!O83</f>
        <v>0</v>
      </c>
      <c r="E80" s="130">
        <f>'Перечень сроки источники'!P83</f>
        <v>0</v>
      </c>
      <c r="F80" s="145"/>
      <c r="G80" s="150"/>
      <c r="H80" s="146"/>
      <c r="I80" s="147"/>
      <c r="J80" s="151"/>
      <c r="K80" s="151"/>
      <c r="L80" s="147"/>
      <c r="M80" s="151"/>
      <c r="N80" s="147"/>
      <c r="O80" s="151"/>
      <c r="P80" s="147"/>
      <c r="Q80" s="148"/>
      <c r="R80" s="147"/>
      <c r="S80" s="151"/>
      <c r="T80" s="151"/>
      <c r="U80" s="149"/>
    </row>
    <row r="81" spans="1:21">
      <c r="A81" s="60">
        <v>76</v>
      </c>
      <c r="B81" s="143">
        <f>'Перечень сроки источники'!C84</f>
        <v>0</v>
      </c>
      <c r="C81" s="143">
        <f>'Перечень сроки источники'!K84</f>
        <v>0</v>
      </c>
      <c r="D81" s="130">
        <f>'Перечень сроки источники'!O84</f>
        <v>0</v>
      </c>
      <c r="E81" s="130">
        <f>'Перечень сроки источники'!P84</f>
        <v>0</v>
      </c>
      <c r="F81" s="145"/>
      <c r="G81" s="150"/>
      <c r="H81" s="146"/>
      <c r="I81" s="147"/>
      <c r="J81" s="151"/>
      <c r="K81" s="151"/>
      <c r="L81" s="147"/>
      <c r="M81" s="151"/>
      <c r="N81" s="147"/>
      <c r="O81" s="151"/>
      <c r="P81" s="147"/>
      <c r="Q81" s="148"/>
      <c r="R81" s="147"/>
      <c r="S81" s="151"/>
      <c r="T81" s="151"/>
      <c r="U81" s="149"/>
    </row>
    <row r="82" spans="1:21">
      <c r="A82" s="60">
        <v>77</v>
      </c>
      <c r="B82" s="143">
        <f>'Перечень сроки источники'!C85</f>
        <v>0</v>
      </c>
      <c r="C82" s="143">
        <f>'Перечень сроки источники'!K85</f>
        <v>0</v>
      </c>
      <c r="D82" s="130">
        <f>'Перечень сроки источники'!O85</f>
        <v>0</v>
      </c>
      <c r="E82" s="130">
        <f>'Перечень сроки источники'!P85</f>
        <v>0</v>
      </c>
      <c r="F82" s="145"/>
      <c r="G82" s="150"/>
      <c r="H82" s="146"/>
      <c r="I82" s="147"/>
      <c r="J82" s="151"/>
      <c r="K82" s="151"/>
      <c r="L82" s="147"/>
      <c r="M82" s="151"/>
      <c r="N82" s="147"/>
      <c r="O82" s="151"/>
      <c r="P82" s="147"/>
      <c r="Q82" s="148"/>
      <c r="R82" s="147"/>
      <c r="S82" s="151"/>
      <c r="T82" s="151"/>
      <c r="U82" s="149"/>
    </row>
    <row r="83" spans="1:21">
      <c r="A83" s="60">
        <v>78</v>
      </c>
      <c r="B83" s="143">
        <f>'Перечень сроки источники'!C86</f>
        <v>0</v>
      </c>
      <c r="C83" s="143">
        <f>'Перечень сроки источники'!K86</f>
        <v>0</v>
      </c>
      <c r="D83" s="130">
        <f>'Перечень сроки источники'!O86</f>
        <v>0</v>
      </c>
      <c r="E83" s="130">
        <f>'Перечень сроки источники'!P86</f>
        <v>0</v>
      </c>
      <c r="F83" s="145"/>
      <c r="G83" s="150"/>
      <c r="H83" s="146"/>
      <c r="I83" s="147"/>
      <c r="J83" s="151"/>
      <c r="K83" s="151"/>
      <c r="L83" s="147"/>
      <c r="M83" s="151"/>
      <c r="N83" s="147"/>
      <c r="O83" s="151"/>
      <c r="P83" s="147"/>
      <c r="Q83" s="148"/>
      <c r="R83" s="147"/>
      <c r="S83" s="151"/>
      <c r="T83" s="151"/>
      <c r="U83" s="149"/>
    </row>
    <row r="84" spans="1:21">
      <c r="A84" s="60">
        <v>79</v>
      </c>
      <c r="B84" s="143">
        <f>'Перечень сроки источники'!C87</f>
        <v>0</v>
      </c>
      <c r="C84" s="143">
        <f>'Перечень сроки источники'!K87</f>
        <v>0</v>
      </c>
      <c r="D84" s="130">
        <f>'Перечень сроки источники'!O87</f>
        <v>0</v>
      </c>
      <c r="E84" s="130">
        <f>'Перечень сроки источники'!P87</f>
        <v>0</v>
      </c>
      <c r="F84" s="145"/>
      <c r="G84" s="150"/>
      <c r="H84" s="146"/>
      <c r="I84" s="147"/>
      <c r="J84" s="151"/>
      <c r="K84" s="151"/>
      <c r="L84" s="147"/>
      <c r="M84" s="151"/>
      <c r="N84" s="147"/>
      <c r="O84" s="151"/>
      <c r="P84" s="147"/>
      <c r="Q84" s="148"/>
      <c r="R84" s="147"/>
      <c r="S84" s="151"/>
      <c r="T84" s="151"/>
      <c r="U84" s="149"/>
    </row>
    <row r="85" spans="1:21">
      <c r="A85" s="60">
        <v>80</v>
      </c>
      <c r="B85" s="143">
        <f>'Перечень сроки источники'!C88</f>
        <v>0</v>
      </c>
      <c r="C85" s="143">
        <f>'Перечень сроки источники'!K88</f>
        <v>0</v>
      </c>
      <c r="D85" s="130">
        <f>'Перечень сроки источники'!O88</f>
        <v>0</v>
      </c>
      <c r="E85" s="130">
        <f>'Перечень сроки источники'!P88</f>
        <v>0</v>
      </c>
      <c r="F85" s="145"/>
      <c r="G85" s="150"/>
      <c r="H85" s="146"/>
      <c r="I85" s="147"/>
      <c r="J85" s="151"/>
      <c r="K85" s="151"/>
      <c r="L85" s="147"/>
      <c r="M85" s="151"/>
      <c r="N85" s="147"/>
      <c r="O85" s="151"/>
      <c r="P85" s="147"/>
      <c r="Q85" s="148"/>
      <c r="R85" s="147"/>
      <c r="S85" s="151"/>
      <c r="T85" s="151"/>
      <c r="U85" s="149"/>
    </row>
    <row r="86" spans="1:21">
      <c r="A86" s="60">
        <v>81</v>
      </c>
      <c r="B86" s="143">
        <f>'Перечень сроки источники'!C89</f>
        <v>0</v>
      </c>
      <c r="C86" s="143">
        <f>'Перечень сроки источники'!K89</f>
        <v>0</v>
      </c>
      <c r="D86" s="130">
        <f>'Перечень сроки источники'!O89</f>
        <v>0</v>
      </c>
      <c r="E86" s="130">
        <f>'Перечень сроки источники'!P89</f>
        <v>0</v>
      </c>
      <c r="F86" s="145"/>
      <c r="G86" s="150"/>
      <c r="H86" s="146"/>
      <c r="I86" s="147"/>
      <c r="J86" s="151"/>
      <c r="K86" s="151"/>
      <c r="L86" s="147"/>
      <c r="M86" s="151"/>
      <c r="N86" s="147"/>
      <c r="O86" s="151"/>
      <c r="P86" s="147"/>
      <c r="Q86" s="148"/>
      <c r="R86" s="147"/>
      <c r="S86" s="151"/>
      <c r="T86" s="151"/>
      <c r="U86" s="149"/>
    </row>
    <row r="87" spans="1:21">
      <c r="A87" s="60">
        <v>82</v>
      </c>
      <c r="B87" s="143">
        <f>'Перечень сроки источники'!C90</f>
        <v>0</v>
      </c>
      <c r="C87" s="143">
        <f>'Перечень сроки источники'!K90</f>
        <v>0</v>
      </c>
      <c r="D87" s="130">
        <f>'Перечень сроки источники'!O90</f>
        <v>0</v>
      </c>
      <c r="E87" s="130">
        <f>'Перечень сроки источники'!P90</f>
        <v>0</v>
      </c>
      <c r="F87" s="145"/>
      <c r="G87" s="150"/>
      <c r="H87" s="146"/>
      <c r="I87" s="147"/>
      <c r="J87" s="151"/>
      <c r="K87" s="151"/>
      <c r="L87" s="147"/>
      <c r="M87" s="151"/>
      <c r="N87" s="147"/>
      <c r="O87" s="151"/>
      <c r="P87" s="147"/>
      <c r="Q87" s="148"/>
      <c r="R87" s="147"/>
      <c r="S87" s="151"/>
      <c r="T87" s="151"/>
      <c r="U87" s="149"/>
    </row>
    <row r="88" spans="1:21">
      <c r="A88" s="60">
        <v>83</v>
      </c>
      <c r="B88" s="143">
        <f>'Перечень сроки источники'!C91</f>
        <v>0</v>
      </c>
      <c r="C88" s="143">
        <f>'Перечень сроки источники'!K91</f>
        <v>0</v>
      </c>
      <c r="D88" s="130">
        <f>'Перечень сроки источники'!O91</f>
        <v>0</v>
      </c>
      <c r="E88" s="130">
        <f>'Перечень сроки источники'!P91</f>
        <v>0</v>
      </c>
      <c r="F88" s="145"/>
      <c r="G88" s="150"/>
      <c r="H88" s="146"/>
      <c r="I88" s="147"/>
      <c r="J88" s="151"/>
      <c r="K88" s="151"/>
      <c r="L88" s="147"/>
      <c r="M88" s="151"/>
      <c r="N88" s="147"/>
      <c r="O88" s="151"/>
      <c r="P88" s="147"/>
      <c r="Q88" s="148"/>
      <c r="R88" s="147"/>
      <c r="S88" s="151"/>
      <c r="T88" s="151"/>
      <c r="U88" s="149"/>
    </row>
    <row r="89" spans="1:21">
      <c r="A89" s="60">
        <v>84</v>
      </c>
      <c r="B89" s="143">
        <f>'Перечень сроки источники'!C92</f>
        <v>0</v>
      </c>
      <c r="C89" s="143">
        <f>'Перечень сроки источники'!K92</f>
        <v>0</v>
      </c>
      <c r="D89" s="130">
        <f>'Перечень сроки источники'!O92</f>
        <v>0</v>
      </c>
      <c r="E89" s="130">
        <f>'Перечень сроки источники'!P92</f>
        <v>0</v>
      </c>
      <c r="F89" s="145"/>
      <c r="G89" s="150"/>
      <c r="H89" s="146"/>
      <c r="I89" s="147"/>
      <c r="J89" s="151"/>
      <c r="K89" s="151"/>
      <c r="L89" s="147"/>
      <c r="M89" s="151"/>
      <c r="N89" s="147"/>
      <c r="O89" s="151"/>
      <c r="P89" s="147"/>
      <c r="Q89" s="148"/>
      <c r="R89" s="147"/>
      <c r="S89" s="151"/>
      <c r="T89" s="151"/>
      <c r="U89" s="149"/>
    </row>
    <row r="90" spans="1:21">
      <c r="A90" s="60">
        <v>85</v>
      </c>
      <c r="B90" s="143">
        <f>'Перечень сроки источники'!C93</f>
        <v>0</v>
      </c>
      <c r="C90" s="143">
        <f>'Перечень сроки источники'!K93</f>
        <v>0</v>
      </c>
      <c r="D90" s="130">
        <f>'Перечень сроки источники'!O93</f>
        <v>0</v>
      </c>
      <c r="E90" s="130">
        <f>'Перечень сроки источники'!P93</f>
        <v>0</v>
      </c>
      <c r="F90" s="145"/>
      <c r="G90" s="150"/>
      <c r="H90" s="146"/>
      <c r="I90" s="147"/>
      <c r="J90" s="151"/>
      <c r="K90" s="151"/>
      <c r="L90" s="147"/>
      <c r="M90" s="151"/>
      <c r="N90" s="147"/>
      <c r="O90" s="151"/>
      <c r="P90" s="147"/>
      <c r="Q90" s="148"/>
      <c r="R90" s="147"/>
      <c r="S90" s="151"/>
      <c r="T90" s="151"/>
      <c r="U90" s="149"/>
    </row>
    <row r="91" spans="1:21">
      <c r="A91" s="60">
        <v>86</v>
      </c>
      <c r="B91" s="143">
        <f>'Перечень сроки источники'!C94</f>
        <v>0</v>
      </c>
      <c r="C91" s="143">
        <f>'Перечень сроки источники'!K94</f>
        <v>0</v>
      </c>
      <c r="D91" s="130">
        <f>'Перечень сроки источники'!O94</f>
        <v>0</v>
      </c>
      <c r="E91" s="130">
        <f>'Перечень сроки источники'!P94</f>
        <v>0</v>
      </c>
      <c r="F91" s="145"/>
      <c r="G91" s="150"/>
      <c r="H91" s="146"/>
      <c r="I91" s="147"/>
      <c r="J91" s="151"/>
      <c r="K91" s="151"/>
      <c r="L91" s="147"/>
      <c r="M91" s="151"/>
      <c r="N91" s="147"/>
      <c r="O91" s="151"/>
      <c r="P91" s="147"/>
      <c r="Q91" s="148"/>
      <c r="R91" s="147"/>
      <c r="S91" s="151"/>
      <c r="T91" s="151"/>
      <c r="U91" s="149"/>
    </row>
    <row r="92" spans="1:21">
      <c r="A92" s="60">
        <v>87</v>
      </c>
      <c r="B92" s="143">
        <f>'Перечень сроки источники'!C95</f>
        <v>0</v>
      </c>
      <c r="C92" s="143">
        <f>'Перечень сроки источники'!K95</f>
        <v>0</v>
      </c>
      <c r="D92" s="130">
        <f>'Перечень сроки источники'!O95</f>
        <v>0</v>
      </c>
      <c r="E92" s="130">
        <f>'Перечень сроки источники'!P95</f>
        <v>0</v>
      </c>
      <c r="F92" s="145"/>
      <c r="G92" s="150"/>
      <c r="H92" s="146"/>
      <c r="I92" s="147"/>
      <c r="J92" s="151"/>
      <c r="K92" s="151"/>
      <c r="L92" s="147"/>
      <c r="M92" s="151"/>
      <c r="N92" s="147"/>
      <c r="O92" s="151"/>
      <c r="P92" s="147"/>
      <c r="Q92" s="148"/>
      <c r="R92" s="147"/>
      <c r="S92" s="151"/>
      <c r="T92" s="151"/>
      <c r="U92" s="149"/>
    </row>
    <row r="93" spans="1:21">
      <c r="A93" s="60">
        <v>88</v>
      </c>
      <c r="B93" s="143">
        <f>'Перечень сроки источники'!C96</f>
        <v>0</v>
      </c>
      <c r="C93" s="143">
        <f>'Перечень сроки источники'!K96</f>
        <v>0</v>
      </c>
      <c r="D93" s="130">
        <f>'Перечень сроки источники'!O96</f>
        <v>0</v>
      </c>
      <c r="E93" s="130">
        <f>'Перечень сроки источники'!P96</f>
        <v>0</v>
      </c>
      <c r="F93" s="145"/>
      <c r="G93" s="150"/>
      <c r="H93" s="146"/>
      <c r="I93" s="147"/>
      <c r="J93" s="151"/>
      <c r="K93" s="151"/>
      <c r="L93" s="147"/>
      <c r="M93" s="151"/>
      <c r="N93" s="147"/>
      <c r="O93" s="151"/>
      <c r="P93" s="147"/>
      <c r="Q93" s="148"/>
      <c r="R93" s="147"/>
      <c r="S93" s="151"/>
      <c r="T93" s="151"/>
      <c r="U93" s="149"/>
    </row>
    <row r="94" spans="1:21">
      <c r="A94" s="60">
        <v>89</v>
      </c>
      <c r="B94" s="143">
        <f>'Перечень сроки источники'!C97</f>
        <v>0</v>
      </c>
      <c r="C94" s="143">
        <f>'Перечень сроки источники'!K97</f>
        <v>0</v>
      </c>
      <c r="D94" s="130">
        <f>'Перечень сроки источники'!O97</f>
        <v>0</v>
      </c>
      <c r="E94" s="130">
        <f>'Перечень сроки источники'!P97</f>
        <v>0</v>
      </c>
      <c r="F94" s="145"/>
      <c r="G94" s="150"/>
      <c r="H94" s="146"/>
      <c r="I94" s="147"/>
      <c r="J94" s="151"/>
      <c r="K94" s="151"/>
      <c r="L94" s="147"/>
      <c r="M94" s="151"/>
      <c r="N94" s="147"/>
      <c r="O94" s="151"/>
      <c r="P94" s="147"/>
      <c r="Q94" s="148"/>
      <c r="R94" s="147"/>
      <c r="S94" s="151"/>
      <c r="T94" s="151"/>
      <c r="U94" s="149"/>
    </row>
    <row r="95" spans="1:21">
      <c r="A95" s="60">
        <v>90</v>
      </c>
      <c r="B95" s="143">
        <f>'Перечень сроки источники'!C98</f>
        <v>0</v>
      </c>
      <c r="C95" s="143">
        <f>'Перечень сроки источники'!K98</f>
        <v>0</v>
      </c>
      <c r="D95" s="130">
        <f>'Перечень сроки источники'!O98</f>
        <v>0</v>
      </c>
      <c r="E95" s="130">
        <f>'Перечень сроки источники'!P98</f>
        <v>0</v>
      </c>
      <c r="F95" s="145"/>
      <c r="G95" s="150"/>
      <c r="H95" s="146"/>
      <c r="I95" s="147"/>
      <c r="J95" s="151"/>
      <c r="K95" s="151"/>
      <c r="L95" s="147"/>
      <c r="M95" s="151"/>
      <c r="N95" s="147"/>
      <c r="O95" s="151"/>
      <c r="P95" s="147"/>
      <c r="Q95" s="148"/>
      <c r="R95" s="147"/>
      <c r="S95" s="151"/>
      <c r="T95" s="151"/>
      <c r="U95" s="149"/>
    </row>
    <row r="96" spans="1:21">
      <c r="A96" s="60">
        <v>91</v>
      </c>
      <c r="B96" s="143">
        <f>'Перечень сроки источники'!C99</f>
        <v>0</v>
      </c>
      <c r="C96" s="143">
        <f>'Перечень сроки источники'!K99</f>
        <v>0</v>
      </c>
      <c r="D96" s="130">
        <f>'Перечень сроки источники'!O99</f>
        <v>0</v>
      </c>
      <c r="E96" s="130">
        <f>'Перечень сроки источники'!P99</f>
        <v>0</v>
      </c>
      <c r="F96" s="145"/>
      <c r="G96" s="150"/>
      <c r="H96" s="146"/>
      <c r="I96" s="147"/>
      <c r="J96" s="151"/>
      <c r="K96" s="151"/>
      <c r="L96" s="147"/>
      <c r="M96" s="151"/>
      <c r="N96" s="147"/>
      <c r="O96" s="151"/>
      <c r="P96" s="147"/>
      <c r="Q96" s="148"/>
      <c r="R96" s="147"/>
      <c r="S96" s="151"/>
      <c r="T96" s="151"/>
      <c r="U96" s="149"/>
    </row>
    <row r="97" spans="1:21">
      <c r="A97" s="60">
        <v>92</v>
      </c>
      <c r="B97" s="143">
        <f>'Перечень сроки источники'!C100</f>
        <v>0</v>
      </c>
      <c r="C97" s="143">
        <f>'Перечень сроки источники'!K100</f>
        <v>0</v>
      </c>
      <c r="D97" s="130">
        <f>'Перечень сроки источники'!O100</f>
        <v>0</v>
      </c>
      <c r="E97" s="130">
        <f>'Перечень сроки источники'!P100</f>
        <v>0</v>
      </c>
      <c r="F97" s="145"/>
      <c r="G97" s="150"/>
      <c r="H97" s="146"/>
      <c r="I97" s="147"/>
      <c r="J97" s="151"/>
      <c r="K97" s="151"/>
      <c r="L97" s="147"/>
      <c r="M97" s="151"/>
      <c r="N97" s="147"/>
      <c r="O97" s="151"/>
      <c r="P97" s="147"/>
      <c r="Q97" s="148"/>
      <c r="R97" s="147"/>
      <c r="S97" s="151"/>
      <c r="T97" s="151"/>
      <c r="U97" s="149"/>
    </row>
    <row r="98" spans="1:21">
      <c r="A98" s="60">
        <v>93</v>
      </c>
      <c r="B98" s="143">
        <f>'Перечень сроки источники'!C101</f>
        <v>0</v>
      </c>
      <c r="C98" s="143">
        <f>'Перечень сроки источники'!K101</f>
        <v>0</v>
      </c>
      <c r="D98" s="130">
        <f>'Перечень сроки источники'!O101</f>
        <v>0</v>
      </c>
      <c r="E98" s="130">
        <f>'Перечень сроки источники'!P101</f>
        <v>0</v>
      </c>
      <c r="F98" s="145"/>
      <c r="G98" s="150"/>
      <c r="H98" s="146"/>
      <c r="I98" s="147"/>
      <c r="J98" s="151"/>
      <c r="K98" s="151"/>
      <c r="L98" s="147"/>
      <c r="M98" s="151"/>
      <c r="N98" s="147"/>
      <c r="O98" s="151"/>
      <c r="P98" s="147"/>
      <c r="Q98" s="148"/>
      <c r="R98" s="147"/>
      <c r="S98" s="151"/>
      <c r="T98" s="151"/>
      <c r="U98" s="149"/>
    </row>
    <row r="99" spans="1:21">
      <c r="A99" s="60">
        <v>94</v>
      </c>
      <c r="B99" s="143">
        <f>'Перечень сроки источники'!C102</f>
        <v>0</v>
      </c>
      <c r="C99" s="143">
        <f>'Перечень сроки источники'!K102</f>
        <v>0</v>
      </c>
      <c r="D99" s="130">
        <f>'Перечень сроки источники'!O102</f>
        <v>0</v>
      </c>
      <c r="E99" s="130">
        <f>'Перечень сроки источники'!P102</f>
        <v>0</v>
      </c>
      <c r="F99" s="145"/>
      <c r="G99" s="150"/>
      <c r="H99" s="146"/>
      <c r="I99" s="147"/>
      <c r="J99" s="151"/>
      <c r="K99" s="151"/>
      <c r="L99" s="147"/>
      <c r="M99" s="151"/>
      <c r="N99" s="147"/>
      <c r="O99" s="151"/>
      <c r="P99" s="147"/>
      <c r="Q99" s="148"/>
      <c r="R99" s="147"/>
      <c r="S99" s="151"/>
      <c r="T99" s="151"/>
      <c r="U99" s="149"/>
    </row>
    <row r="100" spans="1:21">
      <c r="A100" s="60">
        <v>95</v>
      </c>
      <c r="B100" s="143">
        <f>'Перечень сроки источники'!C103</f>
        <v>0</v>
      </c>
      <c r="C100" s="143">
        <f>'Перечень сроки источники'!K103</f>
        <v>0</v>
      </c>
      <c r="D100" s="130">
        <f>'Перечень сроки источники'!O103</f>
        <v>0</v>
      </c>
      <c r="E100" s="130">
        <f>'Перечень сроки источники'!P103</f>
        <v>0</v>
      </c>
      <c r="F100" s="145"/>
      <c r="G100" s="150"/>
      <c r="H100" s="146"/>
      <c r="I100" s="147"/>
      <c r="J100" s="151"/>
      <c r="K100" s="151"/>
      <c r="L100" s="147"/>
      <c r="M100" s="151"/>
      <c r="N100" s="147"/>
      <c r="O100" s="151"/>
      <c r="P100" s="147"/>
      <c r="Q100" s="148"/>
      <c r="R100" s="147"/>
      <c r="S100" s="151"/>
      <c r="T100" s="151"/>
      <c r="U100" s="149"/>
    </row>
    <row r="101" spans="1:21">
      <c r="A101" s="60">
        <v>96</v>
      </c>
      <c r="B101" s="143">
        <f>'Перечень сроки источники'!C104</f>
        <v>0</v>
      </c>
      <c r="C101" s="143">
        <f>'Перечень сроки источники'!K104</f>
        <v>0</v>
      </c>
      <c r="D101" s="130">
        <f>'Перечень сроки источники'!O104</f>
        <v>0</v>
      </c>
      <c r="E101" s="130">
        <f>'Перечень сроки источники'!P104</f>
        <v>0</v>
      </c>
      <c r="F101" s="145"/>
      <c r="G101" s="150"/>
      <c r="H101" s="146"/>
      <c r="I101" s="147"/>
      <c r="J101" s="151"/>
      <c r="K101" s="151"/>
      <c r="L101" s="147"/>
      <c r="M101" s="151"/>
      <c r="N101" s="147"/>
      <c r="O101" s="151"/>
      <c r="P101" s="147"/>
      <c r="Q101" s="148"/>
      <c r="R101" s="147"/>
      <c r="S101" s="151"/>
      <c r="T101" s="151"/>
      <c r="U101" s="149"/>
    </row>
    <row r="102" spans="1:21">
      <c r="A102" s="60">
        <v>97</v>
      </c>
      <c r="B102" s="143">
        <f>'Перечень сроки источники'!C105</f>
        <v>0</v>
      </c>
      <c r="C102" s="143">
        <f>'Перечень сроки источники'!K105</f>
        <v>0</v>
      </c>
      <c r="D102" s="130">
        <f>'Перечень сроки источники'!O105</f>
        <v>0</v>
      </c>
      <c r="E102" s="130">
        <f>'Перечень сроки источники'!P105</f>
        <v>0</v>
      </c>
      <c r="F102" s="145"/>
      <c r="G102" s="150"/>
      <c r="H102" s="146"/>
      <c r="I102" s="147"/>
      <c r="J102" s="151"/>
      <c r="K102" s="151"/>
      <c r="L102" s="147"/>
      <c r="M102" s="151"/>
      <c r="N102" s="147"/>
      <c r="O102" s="151"/>
      <c r="P102" s="147"/>
      <c r="Q102" s="148"/>
      <c r="R102" s="147"/>
      <c r="S102" s="151"/>
      <c r="T102" s="151"/>
      <c r="U102" s="149"/>
    </row>
    <row r="103" spans="1:21">
      <c r="A103" s="60">
        <v>98</v>
      </c>
      <c r="B103" s="143">
        <f>'Перечень сроки источники'!C106</f>
        <v>0</v>
      </c>
      <c r="C103" s="143">
        <f>'Перечень сроки источники'!K106</f>
        <v>0</v>
      </c>
      <c r="D103" s="130">
        <f>'Перечень сроки источники'!O106</f>
        <v>0</v>
      </c>
      <c r="E103" s="130">
        <f>'Перечень сроки источники'!P106</f>
        <v>0</v>
      </c>
      <c r="F103" s="145"/>
      <c r="G103" s="150"/>
      <c r="H103" s="146"/>
      <c r="I103" s="147"/>
      <c r="J103" s="151"/>
      <c r="K103" s="151"/>
      <c r="L103" s="147"/>
      <c r="M103" s="151"/>
      <c r="N103" s="147"/>
      <c r="O103" s="151"/>
      <c r="P103" s="147"/>
      <c r="Q103" s="148"/>
      <c r="R103" s="147"/>
      <c r="S103" s="151"/>
      <c r="T103" s="151"/>
      <c r="U103" s="149"/>
    </row>
    <row r="104" spans="1:21">
      <c r="A104" s="60">
        <v>99</v>
      </c>
      <c r="B104" s="143">
        <f>'Перечень сроки источники'!C107</f>
        <v>0</v>
      </c>
      <c r="C104" s="143">
        <f>'Перечень сроки источники'!K107</f>
        <v>0</v>
      </c>
      <c r="D104" s="130">
        <f>'Перечень сроки источники'!O107</f>
        <v>0</v>
      </c>
      <c r="E104" s="130">
        <f>'Перечень сроки источники'!P107</f>
        <v>0</v>
      </c>
      <c r="F104" s="145"/>
      <c r="G104" s="150"/>
      <c r="H104" s="146"/>
      <c r="I104" s="147"/>
      <c r="J104" s="151"/>
      <c r="K104" s="151"/>
      <c r="L104" s="147"/>
      <c r="M104" s="151"/>
      <c r="N104" s="147"/>
      <c r="O104" s="151"/>
      <c r="P104" s="147"/>
      <c r="Q104" s="148"/>
      <c r="R104" s="147"/>
      <c r="S104" s="151"/>
      <c r="T104" s="151"/>
      <c r="U104" s="149"/>
    </row>
    <row r="105" spans="1:21">
      <c r="A105" s="60">
        <v>100</v>
      </c>
      <c r="B105" s="143">
        <f>'Перечень сроки источники'!C108</f>
        <v>0</v>
      </c>
      <c r="C105" s="143">
        <f>'Перечень сроки источники'!K108</f>
        <v>0</v>
      </c>
      <c r="D105" s="130">
        <f>'Перечень сроки источники'!O108</f>
        <v>0</v>
      </c>
      <c r="E105" s="130">
        <f>'Перечень сроки источники'!P108</f>
        <v>0</v>
      </c>
      <c r="F105" s="145"/>
      <c r="G105" s="150"/>
      <c r="H105" s="146"/>
      <c r="I105" s="147"/>
      <c r="J105" s="151"/>
      <c r="K105" s="151"/>
      <c r="L105" s="147"/>
      <c r="M105" s="151"/>
      <c r="N105" s="147"/>
      <c r="O105" s="151"/>
      <c r="P105" s="147"/>
      <c r="Q105" s="148"/>
      <c r="R105" s="147"/>
      <c r="S105" s="151"/>
      <c r="T105" s="151"/>
      <c r="U105" s="149"/>
    </row>
    <row r="106" spans="1:21">
      <c r="A106" s="60">
        <v>101</v>
      </c>
      <c r="B106" s="143">
        <f>'Перечень сроки источники'!C109</f>
        <v>0</v>
      </c>
      <c r="C106" s="143">
        <f>'Перечень сроки источники'!K109</f>
        <v>0</v>
      </c>
      <c r="D106" s="130">
        <f>'Перечень сроки источники'!O109</f>
        <v>0</v>
      </c>
      <c r="E106" s="130">
        <f>'Перечень сроки источники'!P109</f>
        <v>0</v>
      </c>
      <c r="F106" s="145"/>
      <c r="G106" s="150"/>
      <c r="H106" s="146"/>
      <c r="I106" s="147"/>
      <c r="J106" s="151"/>
      <c r="K106" s="151"/>
      <c r="L106" s="147"/>
      <c r="M106" s="151"/>
      <c r="N106" s="147"/>
      <c r="O106" s="151"/>
      <c r="P106" s="147"/>
      <c r="Q106" s="148"/>
      <c r="R106" s="147"/>
      <c r="S106" s="151"/>
      <c r="T106" s="151"/>
      <c r="U106" s="149"/>
    </row>
    <row r="107" spans="1:21">
      <c r="A107" s="60">
        <v>102</v>
      </c>
      <c r="B107" s="143">
        <f>'Перечень сроки источники'!C110</f>
        <v>0</v>
      </c>
      <c r="C107" s="143">
        <f>'Перечень сроки источники'!K110</f>
        <v>0</v>
      </c>
      <c r="D107" s="130">
        <f>'Перечень сроки источники'!O110</f>
        <v>0</v>
      </c>
      <c r="E107" s="130">
        <f>'Перечень сроки источники'!P110</f>
        <v>0</v>
      </c>
      <c r="F107" s="145"/>
      <c r="G107" s="150"/>
      <c r="H107" s="146"/>
      <c r="I107" s="147"/>
      <c r="J107" s="151"/>
      <c r="K107" s="151"/>
      <c r="L107" s="147"/>
      <c r="M107" s="151"/>
      <c r="N107" s="147"/>
      <c r="O107" s="151"/>
      <c r="P107" s="147"/>
      <c r="Q107" s="148"/>
      <c r="R107" s="147"/>
      <c r="S107" s="151"/>
      <c r="T107" s="151"/>
      <c r="U107" s="149"/>
    </row>
    <row r="108" spans="1:21">
      <c r="A108" s="60">
        <v>103</v>
      </c>
      <c r="B108" s="143">
        <f>'Перечень сроки источники'!C111</f>
        <v>0</v>
      </c>
      <c r="C108" s="143">
        <f>'Перечень сроки источники'!K111</f>
        <v>0</v>
      </c>
      <c r="D108" s="130">
        <f>'Перечень сроки источники'!O111</f>
        <v>0</v>
      </c>
      <c r="E108" s="130">
        <f>'Перечень сроки источники'!P111</f>
        <v>0</v>
      </c>
      <c r="F108" s="145"/>
      <c r="G108" s="150"/>
      <c r="H108" s="146"/>
      <c r="I108" s="147"/>
      <c r="J108" s="151"/>
      <c r="K108" s="151"/>
      <c r="L108" s="147"/>
      <c r="M108" s="151"/>
      <c r="N108" s="147"/>
      <c r="O108" s="151"/>
      <c r="P108" s="147"/>
      <c r="Q108" s="148"/>
      <c r="R108" s="147"/>
      <c r="S108" s="151"/>
      <c r="T108" s="151"/>
      <c r="U108" s="149"/>
    </row>
    <row r="109" spans="1:21">
      <c r="A109" s="60">
        <v>104</v>
      </c>
      <c r="B109" s="143">
        <f>'Перечень сроки источники'!C112</f>
        <v>0</v>
      </c>
      <c r="C109" s="143">
        <f>'Перечень сроки источники'!K112</f>
        <v>0</v>
      </c>
      <c r="D109" s="130">
        <f>'Перечень сроки источники'!O112</f>
        <v>0</v>
      </c>
      <c r="E109" s="130">
        <f>'Перечень сроки источники'!P112</f>
        <v>0</v>
      </c>
      <c r="F109" s="145"/>
      <c r="G109" s="150"/>
      <c r="H109" s="146"/>
      <c r="I109" s="147"/>
      <c r="J109" s="151"/>
      <c r="K109" s="151"/>
      <c r="L109" s="147"/>
      <c r="M109" s="151"/>
      <c r="N109" s="147"/>
      <c r="O109" s="151"/>
      <c r="P109" s="147"/>
      <c r="Q109" s="148"/>
      <c r="R109" s="147"/>
      <c r="S109" s="151"/>
      <c r="T109" s="151"/>
      <c r="U109" s="149"/>
    </row>
    <row r="110" spans="1:21">
      <c r="A110" s="60">
        <v>105</v>
      </c>
      <c r="B110" s="143">
        <f>'Перечень сроки источники'!C113</f>
        <v>0</v>
      </c>
      <c r="C110" s="143">
        <f>'Перечень сроки источники'!K113</f>
        <v>0</v>
      </c>
      <c r="D110" s="130">
        <f>'Перечень сроки источники'!O113</f>
        <v>0</v>
      </c>
      <c r="E110" s="130">
        <f>'Перечень сроки источники'!P113</f>
        <v>0</v>
      </c>
      <c r="F110" s="145"/>
      <c r="G110" s="150"/>
      <c r="H110" s="146"/>
      <c r="I110" s="147"/>
      <c r="J110" s="151"/>
      <c r="K110" s="151"/>
      <c r="L110" s="147"/>
      <c r="M110" s="151"/>
      <c r="N110" s="147"/>
      <c r="O110" s="151"/>
      <c r="P110" s="147"/>
      <c r="Q110" s="148"/>
      <c r="R110" s="147"/>
      <c r="S110" s="151"/>
      <c r="T110" s="151"/>
      <c r="U110" s="149"/>
    </row>
    <row r="111" spans="1:21">
      <c r="A111" s="60">
        <v>106</v>
      </c>
      <c r="B111" s="143">
        <f>'Перечень сроки источники'!C114</f>
        <v>0</v>
      </c>
      <c r="C111" s="143">
        <f>'Перечень сроки источники'!K114</f>
        <v>0</v>
      </c>
      <c r="D111" s="130">
        <f>'Перечень сроки источники'!O114</f>
        <v>0</v>
      </c>
      <c r="E111" s="130">
        <f>'Перечень сроки источники'!P114</f>
        <v>0</v>
      </c>
      <c r="F111" s="145"/>
      <c r="G111" s="150"/>
      <c r="H111" s="146"/>
      <c r="I111" s="147"/>
      <c r="J111" s="151"/>
      <c r="K111" s="151"/>
      <c r="L111" s="147"/>
      <c r="M111" s="151"/>
      <c r="N111" s="147"/>
      <c r="O111" s="151"/>
      <c r="P111" s="147"/>
      <c r="Q111" s="148"/>
      <c r="R111" s="147"/>
      <c r="S111" s="151"/>
      <c r="T111" s="151"/>
      <c r="U111" s="149"/>
    </row>
    <row r="112" spans="1:21">
      <c r="A112" s="60">
        <v>107</v>
      </c>
      <c r="B112" s="143">
        <f>'Перечень сроки источники'!C115</f>
        <v>0</v>
      </c>
      <c r="C112" s="143">
        <f>'Перечень сроки источники'!K115</f>
        <v>0</v>
      </c>
      <c r="D112" s="130">
        <f>'Перечень сроки источники'!O115</f>
        <v>0</v>
      </c>
      <c r="E112" s="130">
        <f>'Перечень сроки источники'!P115</f>
        <v>0</v>
      </c>
      <c r="F112" s="145"/>
      <c r="G112" s="150"/>
      <c r="H112" s="146"/>
      <c r="I112" s="147"/>
      <c r="J112" s="151"/>
      <c r="K112" s="151"/>
      <c r="L112" s="147"/>
      <c r="M112" s="151"/>
      <c r="N112" s="147"/>
      <c r="O112" s="151"/>
      <c r="P112" s="147"/>
      <c r="Q112" s="148"/>
      <c r="R112" s="147"/>
      <c r="S112" s="151"/>
      <c r="T112" s="151"/>
      <c r="U112" s="149"/>
    </row>
    <row r="113" spans="1:21">
      <c r="A113" s="60">
        <v>108</v>
      </c>
      <c r="B113" s="143">
        <f>'Перечень сроки источники'!C116</f>
        <v>0</v>
      </c>
      <c r="C113" s="143">
        <f>'Перечень сроки источники'!K116</f>
        <v>0</v>
      </c>
      <c r="D113" s="130">
        <f>'Перечень сроки источники'!O116</f>
        <v>0</v>
      </c>
      <c r="E113" s="130">
        <f>'Перечень сроки источники'!P116</f>
        <v>0</v>
      </c>
      <c r="F113" s="145"/>
      <c r="G113" s="150"/>
      <c r="H113" s="146"/>
      <c r="I113" s="147"/>
      <c r="J113" s="151"/>
      <c r="K113" s="151"/>
      <c r="L113" s="147"/>
      <c r="M113" s="151"/>
      <c r="N113" s="147"/>
      <c r="O113" s="151"/>
      <c r="P113" s="147"/>
      <c r="Q113" s="148"/>
      <c r="R113" s="147"/>
      <c r="S113" s="151"/>
      <c r="T113" s="151"/>
      <c r="U113" s="149"/>
    </row>
    <row r="114" spans="1:21">
      <c r="A114" s="60">
        <v>109</v>
      </c>
      <c r="B114" s="143">
        <f>'Перечень сроки источники'!C117</f>
        <v>0</v>
      </c>
      <c r="C114" s="143">
        <f>'Перечень сроки источники'!K117</f>
        <v>0</v>
      </c>
      <c r="D114" s="130">
        <f>'Перечень сроки источники'!O117</f>
        <v>0</v>
      </c>
      <c r="E114" s="130">
        <f>'Перечень сроки источники'!P117</f>
        <v>0</v>
      </c>
      <c r="F114" s="145"/>
      <c r="G114" s="150"/>
      <c r="H114" s="146"/>
      <c r="I114" s="147"/>
      <c r="J114" s="151"/>
      <c r="K114" s="151"/>
      <c r="L114" s="147"/>
      <c r="M114" s="151"/>
      <c r="N114" s="147"/>
      <c r="O114" s="151"/>
      <c r="P114" s="147"/>
      <c r="Q114" s="148"/>
      <c r="R114" s="147"/>
      <c r="S114" s="151"/>
      <c r="T114" s="151"/>
      <c r="U114" s="149"/>
    </row>
    <row r="115" spans="1:21">
      <c r="A115" s="60">
        <v>110</v>
      </c>
      <c r="B115" s="143">
        <f>'Перечень сроки источники'!C118</f>
        <v>0</v>
      </c>
      <c r="C115" s="143">
        <f>'Перечень сроки источники'!K118</f>
        <v>0</v>
      </c>
      <c r="D115" s="130">
        <f>'Перечень сроки источники'!O118</f>
        <v>0</v>
      </c>
      <c r="E115" s="130">
        <f>'Перечень сроки источники'!P118</f>
        <v>0</v>
      </c>
      <c r="F115" s="145"/>
      <c r="G115" s="150"/>
      <c r="H115" s="146"/>
      <c r="I115" s="147"/>
      <c r="J115" s="151"/>
      <c r="K115" s="151"/>
      <c r="L115" s="147"/>
      <c r="M115" s="151"/>
      <c r="N115" s="147"/>
      <c r="O115" s="151"/>
      <c r="P115" s="147"/>
      <c r="Q115" s="148"/>
      <c r="R115" s="147"/>
      <c r="S115" s="151"/>
      <c r="T115" s="151"/>
      <c r="U115" s="149"/>
    </row>
    <row r="116" spans="1:21">
      <c r="A116" s="60">
        <v>111</v>
      </c>
      <c r="B116" s="143">
        <f>'Перечень сроки источники'!C119</f>
        <v>0</v>
      </c>
      <c r="C116" s="143">
        <f>'Перечень сроки источники'!K119</f>
        <v>0</v>
      </c>
      <c r="D116" s="130">
        <f>'Перечень сроки источники'!O119</f>
        <v>0</v>
      </c>
      <c r="E116" s="130">
        <f>'Перечень сроки источники'!P119</f>
        <v>0</v>
      </c>
      <c r="F116" s="145"/>
      <c r="G116" s="150"/>
      <c r="H116" s="146"/>
      <c r="I116" s="147"/>
      <c r="J116" s="151"/>
      <c r="K116" s="151"/>
      <c r="L116" s="147"/>
      <c r="M116" s="151"/>
      <c r="N116" s="147"/>
      <c r="O116" s="151"/>
      <c r="P116" s="147"/>
      <c r="Q116" s="148"/>
      <c r="R116" s="147"/>
      <c r="S116" s="151"/>
      <c r="T116" s="151"/>
      <c r="U116" s="149"/>
    </row>
    <row r="117" spans="1:21">
      <c r="A117" s="60">
        <v>112</v>
      </c>
      <c r="B117" s="143">
        <f>'Перечень сроки источники'!C120</f>
        <v>0</v>
      </c>
      <c r="C117" s="143">
        <f>'Перечень сроки источники'!K120</f>
        <v>0</v>
      </c>
      <c r="D117" s="130">
        <f>'Перечень сроки источники'!O120</f>
        <v>0</v>
      </c>
      <c r="E117" s="130">
        <f>'Перечень сроки источники'!P120</f>
        <v>0</v>
      </c>
      <c r="F117" s="145"/>
      <c r="G117" s="150"/>
      <c r="H117" s="146"/>
      <c r="I117" s="147"/>
      <c r="J117" s="151"/>
      <c r="K117" s="151"/>
      <c r="L117" s="147"/>
      <c r="M117" s="151"/>
      <c r="N117" s="147"/>
      <c r="O117" s="151"/>
      <c r="P117" s="147"/>
      <c r="Q117" s="148"/>
      <c r="R117" s="147"/>
      <c r="S117" s="151"/>
      <c r="T117" s="151"/>
      <c r="U117" s="149"/>
    </row>
    <row r="118" spans="1:21">
      <c r="A118" s="60">
        <v>113</v>
      </c>
      <c r="B118" s="143">
        <f>'Перечень сроки источники'!C121</f>
        <v>0</v>
      </c>
      <c r="C118" s="143">
        <f>'Перечень сроки источники'!K121</f>
        <v>0</v>
      </c>
      <c r="D118" s="130">
        <f>'Перечень сроки источники'!O121</f>
        <v>0</v>
      </c>
      <c r="E118" s="130">
        <f>'Перечень сроки источники'!P121</f>
        <v>0</v>
      </c>
      <c r="F118" s="145"/>
      <c r="G118" s="150"/>
      <c r="H118" s="146"/>
      <c r="I118" s="147"/>
      <c r="J118" s="151"/>
      <c r="K118" s="151"/>
      <c r="L118" s="147"/>
      <c r="M118" s="151"/>
      <c r="N118" s="147"/>
      <c r="O118" s="151"/>
      <c r="P118" s="147"/>
      <c r="Q118" s="148"/>
      <c r="R118" s="147"/>
      <c r="S118" s="151"/>
      <c r="T118" s="151"/>
      <c r="U118" s="149"/>
    </row>
    <row r="119" spans="1:21">
      <c r="A119" s="60">
        <v>114</v>
      </c>
      <c r="B119" s="143">
        <f>'Перечень сроки источники'!C122</f>
        <v>0</v>
      </c>
      <c r="C119" s="143">
        <f>'Перечень сроки источники'!K122</f>
        <v>0</v>
      </c>
      <c r="D119" s="130">
        <f>'Перечень сроки источники'!O122</f>
        <v>0</v>
      </c>
      <c r="E119" s="130">
        <f>'Перечень сроки источники'!P122</f>
        <v>0</v>
      </c>
      <c r="F119" s="145"/>
      <c r="G119" s="150"/>
      <c r="H119" s="146"/>
      <c r="I119" s="147"/>
      <c r="J119" s="151"/>
      <c r="K119" s="151"/>
      <c r="L119" s="147"/>
      <c r="M119" s="151"/>
      <c r="N119" s="147"/>
      <c r="O119" s="151"/>
      <c r="P119" s="147"/>
      <c r="Q119" s="148"/>
      <c r="R119" s="147"/>
      <c r="S119" s="151"/>
      <c r="T119" s="151"/>
      <c r="U119" s="149"/>
    </row>
    <row r="120" spans="1:21">
      <c r="A120" s="60">
        <v>115</v>
      </c>
      <c r="B120" s="143">
        <f>'Перечень сроки источники'!C123</f>
        <v>0</v>
      </c>
      <c r="C120" s="143">
        <f>'Перечень сроки источники'!K123</f>
        <v>0</v>
      </c>
      <c r="D120" s="130">
        <f>'Перечень сроки источники'!O123</f>
        <v>0</v>
      </c>
      <c r="E120" s="130">
        <f>'Перечень сроки источники'!P123</f>
        <v>0</v>
      </c>
      <c r="F120" s="145"/>
      <c r="G120" s="150"/>
      <c r="H120" s="146"/>
      <c r="I120" s="147"/>
      <c r="J120" s="151"/>
      <c r="K120" s="151"/>
      <c r="L120" s="147"/>
      <c r="M120" s="151"/>
      <c r="N120" s="147"/>
      <c r="O120" s="151"/>
      <c r="P120" s="147"/>
      <c r="Q120" s="148"/>
      <c r="R120" s="147"/>
      <c r="S120" s="151"/>
      <c r="T120" s="151"/>
      <c r="U120" s="149"/>
    </row>
    <row r="121" spans="1:21">
      <c r="A121" s="60">
        <v>116</v>
      </c>
      <c r="B121" s="143">
        <f>'Перечень сроки источники'!C124</f>
        <v>0</v>
      </c>
      <c r="C121" s="143">
        <f>'Перечень сроки источники'!K124</f>
        <v>0</v>
      </c>
      <c r="D121" s="130">
        <f>'Перечень сроки источники'!O124</f>
        <v>0</v>
      </c>
      <c r="E121" s="130">
        <f>'Перечень сроки источники'!P124</f>
        <v>0</v>
      </c>
      <c r="F121" s="145"/>
      <c r="G121" s="150"/>
      <c r="H121" s="146"/>
      <c r="I121" s="147"/>
      <c r="J121" s="151"/>
      <c r="K121" s="151"/>
      <c r="L121" s="147"/>
      <c r="M121" s="151"/>
      <c r="N121" s="147"/>
      <c r="O121" s="151"/>
      <c r="P121" s="147"/>
      <c r="Q121" s="148"/>
      <c r="R121" s="147"/>
      <c r="S121" s="151"/>
      <c r="T121" s="151"/>
      <c r="U121" s="149"/>
    </row>
    <row r="122" spans="1:21">
      <c r="A122" s="60">
        <v>117</v>
      </c>
      <c r="B122" s="143">
        <f>'Перечень сроки источники'!C125</f>
        <v>0</v>
      </c>
      <c r="C122" s="143">
        <f>'Перечень сроки источники'!K125</f>
        <v>0</v>
      </c>
      <c r="D122" s="130">
        <f>'Перечень сроки источники'!O125</f>
        <v>0</v>
      </c>
      <c r="E122" s="130">
        <f>'Перечень сроки источники'!P125</f>
        <v>0</v>
      </c>
      <c r="F122" s="145"/>
      <c r="G122" s="150"/>
      <c r="H122" s="146"/>
      <c r="I122" s="147"/>
      <c r="J122" s="151"/>
      <c r="K122" s="151"/>
      <c r="L122" s="147"/>
      <c r="M122" s="151"/>
      <c r="N122" s="147"/>
      <c r="O122" s="151"/>
      <c r="P122" s="147"/>
      <c r="Q122" s="148"/>
      <c r="R122" s="147"/>
      <c r="S122" s="151"/>
      <c r="T122" s="151"/>
      <c r="U122" s="149"/>
    </row>
    <row r="123" spans="1:21">
      <c r="A123" s="60">
        <v>118</v>
      </c>
      <c r="B123" s="143">
        <f>'Перечень сроки источники'!C126</f>
        <v>0</v>
      </c>
      <c r="C123" s="143">
        <f>'Перечень сроки источники'!K126</f>
        <v>0</v>
      </c>
      <c r="D123" s="130">
        <f>'Перечень сроки источники'!O126</f>
        <v>0</v>
      </c>
      <c r="E123" s="130">
        <f>'Перечень сроки источники'!P126</f>
        <v>0</v>
      </c>
      <c r="F123" s="145"/>
      <c r="G123" s="150"/>
      <c r="H123" s="146"/>
      <c r="I123" s="147"/>
      <c r="J123" s="151"/>
      <c r="K123" s="151"/>
      <c r="L123" s="147"/>
      <c r="M123" s="151"/>
      <c r="N123" s="147"/>
      <c r="O123" s="151"/>
      <c r="P123" s="147"/>
      <c r="Q123" s="148"/>
      <c r="R123" s="147"/>
      <c r="S123" s="151"/>
      <c r="T123" s="151"/>
      <c r="U123" s="149"/>
    </row>
    <row r="124" spans="1:21">
      <c r="A124" s="60">
        <v>119</v>
      </c>
      <c r="B124" s="143">
        <f>'Перечень сроки источники'!C127</f>
        <v>0</v>
      </c>
      <c r="C124" s="143">
        <f>'Перечень сроки источники'!K127</f>
        <v>0</v>
      </c>
      <c r="D124" s="130">
        <f>'Перечень сроки источники'!O127</f>
        <v>0</v>
      </c>
      <c r="E124" s="130">
        <f>'Перечень сроки источники'!P127</f>
        <v>0</v>
      </c>
      <c r="F124" s="145"/>
      <c r="G124" s="150"/>
      <c r="H124" s="146"/>
      <c r="I124" s="147"/>
      <c r="J124" s="151"/>
      <c r="K124" s="151"/>
      <c r="L124" s="147"/>
      <c r="M124" s="151"/>
      <c r="N124" s="147"/>
      <c r="O124" s="151"/>
      <c r="P124" s="147"/>
      <c r="Q124" s="148"/>
      <c r="R124" s="147"/>
      <c r="S124" s="151"/>
      <c r="T124" s="151"/>
      <c r="U124" s="149"/>
    </row>
    <row r="125" spans="1:21">
      <c r="A125" s="60">
        <v>120</v>
      </c>
      <c r="B125" s="143">
        <f>'Перечень сроки источники'!C128</f>
        <v>0</v>
      </c>
      <c r="C125" s="143">
        <f>'Перечень сроки источники'!K128</f>
        <v>0</v>
      </c>
      <c r="D125" s="130">
        <f>'Перечень сроки источники'!O128</f>
        <v>0</v>
      </c>
      <c r="E125" s="130">
        <f>'Перечень сроки источники'!P128</f>
        <v>0</v>
      </c>
      <c r="F125" s="145"/>
      <c r="G125" s="150"/>
      <c r="H125" s="146"/>
      <c r="I125" s="147"/>
      <c r="J125" s="151"/>
      <c r="K125" s="151"/>
      <c r="L125" s="147"/>
      <c r="M125" s="151"/>
      <c r="N125" s="147"/>
      <c r="O125" s="151"/>
      <c r="P125" s="147"/>
      <c r="Q125" s="148"/>
      <c r="R125" s="147"/>
      <c r="S125" s="151"/>
      <c r="T125" s="151"/>
      <c r="U125" s="149"/>
    </row>
    <row r="126" spans="1:21">
      <c r="A126" s="60">
        <v>121</v>
      </c>
      <c r="B126" s="143">
        <f>'Перечень сроки источники'!C129</f>
        <v>0</v>
      </c>
      <c r="C126" s="143">
        <f>'Перечень сроки источники'!K129</f>
        <v>0</v>
      </c>
      <c r="D126" s="130">
        <f>'Перечень сроки источники'!O129</f>
        <v>0</v>
      </c>
      <c r="E126" s="130">
        <f>'Перечень сроки источники'!P129</f>
        <v>0</v>
      </c>
      <c r="F126" s="145"/>
      <c r="G126" s="150"/>
      <c r="H126" s="146"/>
      <c r="I126" s="147"/>
      <c r="J126" s="151"/>
      <c r="K126" s="151"/>
      <c r="L126" s="147"/>
      <c r="M126" s="151"/>
      <c r="N126" s="147"/>
      <c r="O126" s="151"/>
      <c r="P126" s="147"/>
      <c r="Q126" s="148"/>
      <c r="R126" s="147"/>
      <c r="S126" s="151"/>
      <c r="T126" s="151"/>
      <c r="U126" s="149"/>
    </row>
    <row r="127" spans="1:21">
      <c r="A127" s="60">
        <v>122</v>
      </c>
      <c r="B127" s="143">
        <f>'Перечень сроки источники'!C130</f>
        <v>0</v>
      </c>
      <c r="C127" s="143">
        <f>'Перечень сроки источники'!K130</f>
        <v>0</v>
      </c>
      <c r="D127" s="130">
        <f>'Перечень сроки источники'!O130</f>
        <v>0</v>
      </c>
      <c r="E127" s="130">
        <f>'Перечень сроки источники'!P130</f>
        <v>0</v>
      </c>
      <c r="F127" s="145"/>
      <c r="G127" s="150"/>
      <c r="H127" s="146"/>
      <c r="I127" s="147"/>
      <c r="J127" s="151"/>
      <c r="K127" s="151"/>
      <c r="L127" s="147"/>
      <c r="M127" s="151"/>
      <c r="N127" s="147"/>
      <c r="O127" s="151"/>
      <c r="P127" s="147"/>
      <c r="Q127" s="148"/>
      <c r="R127" s="147"/>
      <c r="S127" s="151"/>
      <c r="T127" s="151"/>
      <c r="U127" s="149"/>
    </row>
    <row r="128" spans="1:21">
      <c r="A128" s="60">
        <v>123</v>
      </c>
      <c r="B128" s="143">
        <f>'Перечень сроки источники'!C131</f>
        <v>0</v>
      </c>
      <c r="C128" s="143">
        <f>'Перечень сроки источники'!K131</f>
        <v>0</v>
      </c>
      <c r="D128" s="130">
        <f>'Перечень сроки источники'!O131</f>
        <v>0</v>
      </c>
      <c r="E128" s="130">
        <f>'Перечень сроки источники'!P131</f>
        <v>0</v>
      </c>
      <c r="F128" s="145"/>
      <c r="G128" s="150"/>
      <c r="H128" s="146"/>
      <c r="I128" s="147"/>
      <c r="J128" s="151"/>
      <c r="K128" s="151"/>
      <c r="L128" s="147"/>
      <c r="M128" s="151"/>
      <c r="N128" s="147"/>
      <c r="O128" s="151"/>
      <c r="P128" s="147"/>
      <c r="Q128" s="148"/>
      <c r="R128" s="147"/>
      <c r="S128" s="151"/>
      <c r="T128" s="151"/>
      <c r="U128" s="149"/>
    </row>
    <row r="129" spans="1:21">
      <c r="A129" s="60">
        <v>124</v>
      </c>
      <c r="B129" s="143">
        <f>'Перечень сроки источники'!C132</f>
        <v>0</v>
      </c>
      <c r="C129" s="143">
        <f>'Перечень сроки источники'!K132</f>
        <v>0</v>
      </c>
      <c r="D129" s="130">
        <f>'Перечень сроки источники'!O132</f>
        <v>0</v>
      </c>
      <c r="E129" s="130">
        <f>'Перечень сроки источники'!P132</f>
        <v>0</v>
      </c>
      <c r="F129" s="145"/>
      <c r="G129" s="150"/>
      <c r="H129" s="146"/>
      <c r="I129" s="147"/>
      <c r="J129" s="151"/>
      <c r="K129" s="151"/>
      <c r="L129" s="147"/>
      <c r="M129" s="151"/>
      <c r="N129" s="147"/>
      <c r="O129" s="151"/>
      <c r="P129" s="147"/>
      <c r="Q129" s="148"/>
      <c r="R129" s="147"/>
      <c r="S129" s="151"/>
      <c r="T129" s="151"/>
      <c r="U129" s="149"/>
    </row>
    <row r="130" spans="1:21">
      <c r="A130" s="60">
        <v>125</v>
      </c>
      <c r="B130" s="143">
        <f>'Перечень сроки источники'!C133</f>
        <v>0</v>
      </c>
      <c r="C130" s="143">
        <f>'Перечень сроки источники'!K133</f>
        <v>0</v>
      </c>
      <c r="D130" s="130">
        <f>'Перечень сроки источники'!O133</f>
        <v>0</v>
      </c>
      <c r="E130" s="130">
        <f>'Перечень сроки источники'!P133</f>
        <v>0</v>
      </c>
      <c r="F130" s="145"/>
      <c r="G130" s="150"/>
      <c r="H130" s="146"/>
      <c r="I130" s="147"/>
      <c r="J130" s="151"/>
      <c r="K130" s="151"/>
      <c r="L130" s="147"/>
      <c r="M130" s="151"/>
      <c r="N130" s="147"/>
      <c r="O130" s="151"/>
      <c r="P130" s="147"/>
      <c r="Q130" s="148"/>
      <c r="R130" s="147"/>
      <c r="S130" s="151"/>
      <c r="T130" s="151"/>
      <c r="U130" s="149"/>
    </row>
    <row r="131" spans="1:21">
      <c r="A131" s="60">
        <v>126</v>
      </c>
      <c r="B131" s="143">
        <f>'Перечень сроки источники'!C134</f>
        <v>0</v>
      </c>
      <c r="C131" s="143">
        <f>'Перечень сроки источники'!K134</f>
        <v>0</v>
      </c>
      <c r="D131" s="130">
        <f>'Перечень сроки источники'!O134</f>
        <v>0</v>
      </c>
      <c r="E131" s="130">
        <f>'Перечень сроки источники'!P134</f>
        <v>0</v>
      </c>
      <c r="F131" s="145"/>
      <c r="G131" s="150"/>
      <c r="H131" s="146"/>
      <c r="I131" s="147"/>
      <c r="J131" s="151"/>
      <c r="K131" s="151"/>
      <c r="L131" s="147"/>
      <c r="M131" s="151"/>
      <c r="N131" s="147"/>
      <c r="O131" s="151"/>
      <c r="P131" s="147"/>
      <c r="Q131" s="148"/>
      <c r="R131" s="147"/>
      <c r="S131" s="151"/>
      <c r="T131" s="151"/>
      <c r="U131" s="149"/>
    </row>
    <row r="132" spans="1:21">
      <c r="A132" s="60">
        <v>127</v>
      </c>
      <c r="B132" s="143">
        <f>'Перечень сроки источники'!C135</f>
        <v>0</v>
      </c>
      <c r="C132" s="143">
        <f>'Перечень сроки источники'!K135</f>
        <v>0</v>
      </c>
      <c r="D132" s="130">
        <f>'Перечень сроки источники'!O135</f>
        <v>0</v>
      </c>
      <c r="E132" s="130">
        <f>'Перечень сроки источники'!P135</f>
        <v>0</v>
      </c>
      <c r="F132" s="145"/>
      <c r="G132" s="150"/>
      <c r="H132" s="146"/>
      <c r="I132" s="147"/>
      <c r="J132" s="151"/>
      <c r="K132" s="151"/>
      <c r="L132" s="147"/>
      <c r="M132" s="151"/>
      <c r="N132" s="147"/>
      <c r="O132" s="151"/>
      <c r="P132" s="147"/>
      <c r="Q132" s="148"/>
      <c r="R132" s="147"/>
      <c r="S132" s="151"/>
      <c r="T132" s="151"/>
      <c r="U132" s="149"/>
    </row>
    <row r="133" spans="1:21">
      <c r="A133" s="60">
        <v>128</v>
      </c>
      <c r="B133" s="143">
        <f>'Перечень сроки источники'!C136</f>
        <v>0</v>
      </c>
      <c r="C133" s="143">
        <f>'Перечень сроки источники'!K136</f>
        <v>0</v>
      </c>
      <c r="D133" s="130">
        <f>'Перечень сроки источники'!O136</f>
        <v>0</v>
      </c>
      <c r="E133" s="130">
        <f>'Перечень сроки источники'!P136</f>
        <v>0</v>
      </c>
      <c r="F133" s="145"/>
      <c r="G133" s="150"/>
      <c r="H133" s="146"/>
      <c r="I133" s="147"/>
      <c r="J133" s="151"/>
      <c r="K133" s="151"/>
      <c r="L133" s="147"/>
      <c r="M133" s="151"/>
      <c r="N133" s="147"/>
      <c r="O133" s="151"/>
      <c r="P133" s="147"/>
      <c r="Q133" s="148"/>
      <c r="R133" s="147"/>
      <c r="S133" s="151"/>
      <c r="T133" s="151"/>
      <c r="U133" s="149"/>
    </row>
    <row r="134" spans="1:21">
      <c r="A134" s="60">
        <v>129</v>
      </c>
      <c r="B134" s="143">
        <f>'Перечень сроки источники'!C137</f>
        <v>0</v>
      </c>
      <c r="C134" s="143">
        <f>'Перечень сроки источники'!K137</f>
        <v>0</v>
      </c>
      <c r="D134" s="130">
        <f>'Перечень сроки источники'!O137</f>
        <v>0</v>
      </c>
      <c r="E134" s="130">
        <f>'Перечень сроки источники'!P137</f>
        <v>0</v>
      </c>
      <c r="F134" s="145"/>
      <c r="G134" s="150"/>
      <c r="H134" s="146"/>
      <c r="I134" s="147"/>
      <c r="J134" s="151"/>
      <c r="K134" s="151"/>
      <c r="L134" s="147"/>
      <c r="M134" s="151"/>
      <c r="N134" s="147"/>
      <c r="O134" s="151"/>
      <c r="P134" s="147"/>
      <c r="Q134" s="148"/>
      <c r="R134" s="147"/>
      <c r="S134" s="151"/>
      <c r="T134" s="151"/>
      <c r="U134" s="149"/>
    </row>
    <row r="135" spans="1:21">
      <c r="A135" s="60">
        <v>130</v>
      </c>
      <c r="B135" s="143">
        <f>'Перечень сроки источники'!C138</f>
        <v>0</v>
      </c>
      <c r="C135" s="143">
        <f>'Перечень сроки источники'!K138</f>
        <v>0</v>
      </c>
      <c r="D135" s="130">
        <f>'Перечень сроки источники'!O138</f>
        <v>0</v>
      </c>
      <c r="E135" s="130">
        <f>'Перечень сроки источники'!P138</f>
        <v>0</v>
      </c>
      <c r="F135" s="145"/>
      <c r="G135" s="150"/>
      <c r="H135" s="146"/>
      <c r="I135" s="147"/>
      <c r="J135" s="151"/>
      <c r="K135" s="151"/>
      <c r="L135" s="147"/>
      <c r="M135" s="151"/>
      <c r="N135" s="147"/>
      <c r="O135" s="151"/>
      <c r="P135" s="147"/>
      <c r="Q135" s="148"/>
      <c r="R135" s="147"/>
      <c r="S135" s="151"/>
      <c r="T135" s="151"/>
      <c r="U135" s="149"/>
    </row>
    <row r="136" spans="1:21">
      <c r="A136" s="60">
        <v>131</v>
      </c>
      <c r="B136" s="143">
        <f>'Перечень сроки источники'!C139</f>
        <v>0</v>
      </c>
      <c r="C136" s="143">
        <f>'Перечень сроки источники'!K139</f>
        <v>0</v>
      </c>
      <c r="D136" s="130">
        <f>'Перечень сроки источники'!O139</f>
        <v>0</v>
      </c>
      <c r="E136" s="130">
        <f>'Перечень сроки источники'!P139</f>
        <v>0</v>
      </c>
      <c r="F136" s="145"/>
      <c r="G136" s="150"/>
      <c r="H136" s="146"/>
      <c r="I136" s="147"/>
      <c r="J136" s="151"/>
      <c r="K136" s="151"/>
      <c r="L136" s="147"/>
      <c r="M136" s="151"/>
      <c r="N136" s="147"/>
      <c r="O136" s="151"/>
      <c r="P136" s="147"/>
      <c r="Q136" s="148"/>
      <c r="R136" s="147"/>
      <c r="S136" s="151"/>
      <c r="T136" s="151"/>
      <c r="U136" s="149"/>
    </row>
    <row r="137" spans="1:21">
      <c r="A137" s="60">
        <v>132</v>
      </c>
      <c r="B137" s="143">
        <f>'Перечень сроки источники'!C140</f>
        <v>0</v>
      </c>
      <c r="C137" s="143">
        <f>'Перечень сроки источники'!K140</f>
        <v>0</v>
      </c>
      <c r="D137" s="130">
        <f>'Перечень сроки источники'!O140</f>
        <v>0</v>
      </c>
      <c r="E137" s="130">
        <f>'Перечень сроки источники'!P140</f>
        <v>0</v>
      </c>
      <c r="F137" s="145"/>
      <c r="G137" s="150"/>
      <c r="H137" s="146"/>
      <c r="I137" s="147"/>
      <c r="J137" s="151"/>
      <c r="K137" s="151"/>
      <c r="L137" s="147"/>
      <c r="M137" s="151"/>
      <c r="N137" s="147"/>
      <c r="O137" s="151"/>
      <c r="P137" s="147"/>
      <c r="Q137" s="148"/>
      <c r="R137" s="147"/>
      <c r="S137" s="151"/>
      <c r="T137" s="151"/>
      <c r="U137" s="149"/>
    </row>
    <row r="138" spans="1:21">
      <c r="A138" s="60">
        <v>133</v>
      </c>
      <c r="B138" s="143">
        <f>'Перечень сроки источники'!C141</f>
        <v>0</v>
      </c>
      <c r="C138" s="143">
        <f>'Перечень сроки источники'!K141</f>
        <v>0</v>
      </c>
      <c r="D138" s="130">
        <f>'Перечень сроки источники'!O141</f>
        <v>0</v>
      </c>
      <c r="E138" s="130">
        <f>'Перечень сроки источники'!P141</f>
        <v>0</v>
      </c>
      <c r="F138" s="145"/>
      <c r="G138" s="150"/>
      <c r="H138" s="146"/>
      <c r="I138" s="147"/>
      <c r="J138" s="151"/>
      <c r="K138" s="151"/>
      <c r="L138" s="147"/>
      <c r="M138" s="151"/>
      <c r="N138" s="147"/>
      <c r="O138" s="151"/>
      <c r="P138" s="147"/>
      <c r="Q138" s="148"/>
      <c r="R138" s="147"/>
      <c r="S138" s="151"/>
      <c r="T138" s="151"/>
      <c r="U138" s="149"/>
    </row>
    <row r="139" spans="1:21">
      <c r="A139" s="60">
        <v>134</v>
      </c>
      <c r="B139" s="143">
        <f>'Перечень сроки источники'!C142</f>
        <v>0</v>
      </c>
      <c r="C139" s="143">
        <f>'Перечень сроки источники'!K142</f>
        <v>0</v>
      </c>
      <c r="D139" s="130">
        <f>'Перечень сроки источники'!O142</f>
        <v>0</v>
      </c>
      <c r="E139" s="130">
        <f>'Перечень сроки источники'!P142</f>
        <v>0</v>
      </c>
      <c r="F139" s="145"/>
      <c r="G139" s="150"/>
      <c r="H139" s="146"/>
      <c r="I139" s="147"/>
      <c r="J139" s="151"/>
      <c r="K139" s="151"/>
      <c r="L139" s="147"/>
      <c r="M139" s="151"/>
      <c r="N139" s="147"/>
      <c r="O139" s="151"/>
      <c r="P139" s="147"/>
      <c r="Q139" s="148"/>
      <c r="R139" s="147"/>
      <c r="S139" s="151"/>
      <c r="T139" s="151"/>
      <c r="U139" s="149"/>
    </row>
    <row r="140" spans="1:21">
      <c r="A140" s="60">
        <v>135</v>
      </c>
      <c r="B140" s="143">
        <f>'Перечень сроки источники'!C143</f>
        <v>0</v>
      </c>
      <c r="C140" s="143">
        <f>'Перечень сроки источники'!K143</f>
        <v>0</v>
      </c>
      <c r="D140" s="130">
        <f>'Перечень сроки источники'!O143</f>
        <v>0</v>
      </c>
      <c r="E140" s="130">
        <f>'Перечень сроки источники'!P143</f>
        <v>0</v>
      </c>
      <c r="F140" s="145"/>
      <c r="G140" s="150"/>
      <c r="H140" s="146"/>
      <c r="I140" s="147"/>
      <c r="J140" s="151"/>
      <c r="K140" s="151"/>
      <c r="L140" s="147"/>
      <c r="M140" s="151"/>
      <c r="N140" s="147"/>
      <c r="O140" s="151"/>
      <c r="P140" s="147"/>
      <c r="Q140" s="148"/>
      <c r="R140" s="147"/>
      <c r="S140" s="151"/>
      <c r="T140" s="151"/>
      <c r="U140" s="149"/>
    </row>
    <row r="141" spans="1:21">
      <c r="A141" s="60">
        <v>136</v>
      </c>
      <c r="B141" s="143">
        <f>'Перечень сроки источники'!C144</f>
        <v>0</v>
      </c>
      <c r="C141" s="143">
        <f>'Перечень сроки источники'!K144</f>
        <v>0</v>
      </c>
      <c r="D141" s="130">
        <f>'Перечень сроки источники'!O144</f>
        <v>0</v>
      </c>
      <c r="E141" s="130">
        <f>'Перечень сроки источники'!P144</f>
        <v>0</v>
      </c>
      <c r="F141" s="145"/>
      <c r="G141" s="150"/>
      <c r="H141" s="146"/>
      <c r="I141" s="147"/>
      <c r="J141" s="151"/>
      <c r="K141" s="151"/>
      <c r="L141" s="147"/>
      <c r="M141" s="151"/>
      <c r="N141" s="147"/>
      <c r="O141" s="151"/>
      <c r="P141" s="147"/>
      <c r="Q141" s="148"/>
      <c r="R141" s="147"/>
      <c r="S141" s="151"/>
      <c r="T141" s="151"/>
      <c r="U141" s="149"/>
    </row>
    <row r="142" spans="1:21">
      <c r="A142" s="60">
        <v>137</v>
      </c>
      <c r="B142" s="143">
        <f>'Перечень сроки источники'!C145</f>
        <v>0</v>
      </c>
      <c r="C142" s="143">
        <f>'Перечень сроки источники'!K145</f>
        <v>0</v>
      </c>
      <c r="D142" s="130">
        <f>'Перечень сроки источники'!O145</f>
        <v>0</v>
      </c>
      <c r="E142" s="130">
        <f>'Перечень сроки источники'!P145</f>
        <v>0</v>
      </c>
      <c r="F142" s="145"/>
      <c r="G142" s="150"/>
      <c r="H142" s="146"/>
      <c r="I142" s="147"/>
      <c r="J142" s="151"/>
      <c r="K142" s="151"/>
      <c r="L142" s="147"/>
      <c r="M142" s="151"/>
      <c r="N142" s="147"/>
      <c r="O142" s="151"/>
      <c r="P142" s="147"/>
      <c r="Q142" s="148"/>
      <c r="R142" s="147"/>
      <c r="S142" s="151"/>
      <c r="T142" s="151"/>
      <c r="U142" s="149"/>
    </row>
    <row r="143" spans="1:21">
      <c r="A143" s="60">
        <v>138</v>
      </c>
      <c r="B143" s="143">
        <f>'Перечень сроки источники'!C146</f>
        <v>0</v>
      </c>
      <c r="C143" s="143">
        <f>'Перечень сроки источники'!K146</f>
        <v>0</v>
      </c>
      <c r="D143" s="130">
        <f>'Перечень сроки источники'!O146</f>
        <v>0</v>
      </c>
      <c r="E143" s="130">
        <f>'Перечень сроки источники'!P146</f>
        <v>0</v>
      </c>
      <c r="F143" s="145"/>
      <c r="G143" s="150"/>
      <c r="H143" s="146"/>
      <c r="I143" s="147"/>
      <c r="J143" s="151"/>
      <c r="K143" s="151"/>
      <c r="L143" s="147"/>
      <c r="M143" s="151"/>
      <c r="N143" s="147"/>
      <c r="O143" s="151"/>
      <c r="P143" s="147"/>
      <c r="Q143" s="148"/>
      <c r="R143" s="147"/>
      <c r="S143" s="151"/>
      <c r="T143" s="151"/>
      <c r="U143" s="149"/>
    </row>
    <row r="144" spans="1:21">
      <c r="A144" s="60">
        <v>139</v>
      </c>
      <c r="B144" s="143">
        <f>'Перечень сроки источники'!C147</f>
        <v>0</v>
      </c>
      <c r="C144" s="143">
        <f>'Перечень сроки источники'!K147</f>
        <v>0</v>
      </c>
      <c r="D144" s="130">
        <f>'Перечень сроки источники'!O147</f>
        <v>0</v>
      </c>
      <c r="E144" s="130">
        <f>'Перечень сроки источники'!P147</f>
        <v>0</v>
      </c>
      <c r="F144" s="145"/>
      <c r="G144" s="150"/>
      <c r="H144" s="146"/>
      <c r="I144" s="147"/>
      <c r="J144" s="151"/>
      <c r="K144" s="151"/>
      <c r="L144" s="147"/>
      <c r="M144" s="151"/>
      <c r="N144" s="147"/>
      <c r="O144" s="151"/>
      <c r="P144" s="147"/>
      <c r="Q144" s="148"/>
      <c r="R144" s="147"/>
      <c r="S144" s="151"/>
      <c r="T144" s="151"/>
      <c r="U144" s="149"/>
    </row>
    <row r="145" spans="1:21">
      <c r="A145" s="60">
        <v>140</v>
      </c>
      <c r="B145" s="143">
        <f>'Перечень сроки источники'!C148</f>
        <v>0</v>
      </c>
      <c r="C145" s="143">
        <f>'Перечень сроки источники'!K148</f>
        <v>0</v>
      </c>
      <c r="D145" s="130">
        <f>'Перечень сроки источники'!O148</f>
        <v>0</v>
      </c>
      <c r="E145" s="130">
        <f>'Перечень сроки источники'!P148</f>
        <v>0</v>
      </c>
      <c r="F145" s="145"/>
      <c r="G145" s="150"/>
      <c r="H145" s="146"/>
      <c r="I145" s="147"/>
      <c r="J145" s="151"/>
      <c r="K145" s="151"/>
      <c r="L145" s="147"/>
      <c r="M145" s="151"/>
      <c r="N145" s="147"/>
      <c r="O145" s="151"/>
      <c r="P145" s="147"/>
      <c r="Q145" s="148"/>
      <c r="R145" s="147"/>
      <c r="S145" s="151"/>
      <c r="T145" s="151"/>
      <c r="U145" s="149"/>
    </row>
    <row r="146" spans="1:21">
      <c r="A146" s="60">
        <v>141</v>
      </c>
      <c r="B146" s="143">
        <f>'Перечень сроки источники'!C149</f>
        <v>0</v>
      </c>
      <c r="C146" s="143">
        <f>'Перечень сроки источники'!K149</f>
        <v>0</v>
      </c>
      <c r="D146" s="130">
        <f>'Перечень сроки источники'!O149</f>
        <v>0</v>
      </c>
      <c r="E146" s="130">
        <f>'Перечень сроки источники'!P149</f>
        <v>0</v>
      </c>
      <c r="F146" s="145"/>
      <c r="G146" s="150"/>
      <c r="H146" s="146"/>
      <c r="I146" s="147"/>
      <c r="J146" s="151"/>
      <c r="K146" s="151"/>
      <c r="L146" s="147"/>
      <c r="M146" s="151"/>
      <c r="N146" s="147"/>
      <c r="O146" s="151"/>
      <c r="P146" s="147"/>
      <c r="Q146" s="148"/>
      <c r="R146" s="147"/>
      <c r="S146" s="151"/>
      <c r="T146" s="151"/>
      <c r="U146" s="149"/>
    </row>
    <row r="147" spans="1:21">
      <c r="A147" s="60">
        <v>142</v>
      </c>
      <c r="B147" s="143">
        <f>'Перечень сроки источники'!C150</f>
        <v>0</v>
      </c>
      <c r="C147" s="143">
        <f>'Перечень сроки источники'!K150</f>
        <v>0</v>
      </c>
      <c r="D147" s="130">
        <f>'Перечень сроки источники'!O150</f>
        <v>0</v>
      </c>
      <c r="E147" s="130">
        <f>'Перечень сроки источники'!P150</f>
        <v>0</v>
      </c>
      <c r="F147" s="145"/>
      <c r="G147" s="150"/>
      <c r="H147" s="146"/>
      <c r="I147" s="147"/>
      <c r="J147" s="151"/>
      <c r="K147" s="151"/>
      <c r="L147" s="147"/>
      <c r="M147" s="151"/>
      <c r="N147" s="147"/>
      <c r="O147" s="151"/>
      <c r="P147" s="147"/>
      <c r="Q147" s="148"/>
      <c r="R147" s="147"/>
      <c r="S147" s="151"/>
      <c r="T147" s="151"/>
      <c r="U147" s="149"/>
    </row>
    <row r="148" spans="1:21">
      <c r="A148" s="60">
        <v>143</v>
      </c>
      <c r="B148" s="143">
        <f>'Перечень сроки источники'!C151</f>
        <v>0</v>
      </c>
      <c r="C148" s="143">
        <f>'Перечень сроки источники'!K151</f>
        <v>0</v>
      </c>
      <c r="D148" s="130">
        <f>'Перечень сроки источники'!O151</f>
        <v>0</v>
      </c>
      <c r="E148" s="130">
        <f>'Перечень сроки источники'!P151</f>
        <v>0</v>
      </c>
      <c r="F148" s="145"/>
      <c r="G148" s="150"/>
      <c r="H148" s="146"/>
      <c r="I148" s="147"/>
      <c r="J148" s="151"/>
      <c r="K148" s="151"/>
      <c r="L148" s="147"/>
      <c r="M148" s="151"/>
      <c r="N148" s="147"/>
      <c r="O148" s="151"/>
      <c r="P148" s="147"/>
      <c r="Q148" s="148"/>
      <c r="R148" s="147"/>
      <c r="S148" s="151"/>
      <c r="T148" s="151"/>
      <c r="U148" s="149"/>
    </row>
    <row r="149" spans="1:21">
      <c r="A149" s="60">
        <v>144</v>
      </c>
      <c r="B149" s="143">
        <f>'Перечень сроки источники'!C152</f>
        <v>0</v>
      </c>
      <c r="C149" s="143">
        <f>'Перечень сроки источники'!K152</f>
        <v>0</v>
      </c>
      <c r="D149" s="130">
        <f>'Перечень сроки источники'!O152</f>
        <v>0</v>
      </c>
      <c r="E149" s="130">
        <f>'Перечень сроки источники'!P152</f>
        <v>0</v>
      </c>
      <c r="F149" s="145"/>
      <c r="G149" s="150"/>
      <c r="H149" s="146"/>
      <c r="I149" s="147"/>
      <c r="J149" s="151"/>
      <c r="K149" s="151"/>
      <c r="L149" s="147"/>
      <c r="M149" s="151"/>
      <c r="N149" s="147"/>
      <c r="O149" s="151"/>
      <c r="P149" s="147"/>
      <c r="Q149" s="148"/>
      <c r="R149" s="147"/>
      <c r="S149" s="151"/>
      <c r="T149" s="151"/>
      <c r="U149" s="149"/>
    </row>
    <row r="150" spans="1:21">
      <c r="A150" s="60">
        <v>145</v>
      </c>
      <c r="B150" s="143">
        <f>'Перечень сроки источники'!C153</f>
        <v>0</v>
      </c>
      <c r="C150" s="143">
        <f>'Перечень сроки источники'!K153</f>
        <v>0</v>
      </c>
      <c r="D150" s="130">
        <f>'Перечень сроки источники'!O153</f>
        <v>0</v>
      </c>
      <c r="E150" s="130">
        <f>'Перечень сроки источники'!P153</f>
        <v>0</v>
      </c>
      <c r="F150" s="145"/>
      <c r="G150" s="150"/>
      <c r="H150" s="146"/>
      <c r="I150" s="147"/>
      <c r="J150" s="151"/>
      <c r="K150" s="151"/>
      <c r="L150" s="147"/>
      <c r="M150" s="151"/>
      <c r="N150" s="147"/>
      <c r="O150" s="151"/>
      <c r="P150" s="147"/>
      <c r="Q150" s="148"/>
      <c r="R150" s="147"/>
      <c r="S150" s="151"/>
      <c r="T150" s="151"/>
      <c r="U150" s="149"/>
    </row>
    <row r="151" spans="1:21">
      <c r="A151" s="60">
        <v>146</v>
      </c>
      <c r="B151" s="143">
        <f>'Перечень сроки источники'!C154</f>
        <v>0</v>
      </c>
      <c r="C151" s="143">
        <f>'Перечень сроки источники'!K154</f>
        <v>0</v>
      </c>
      <c r="D151" s="130">
        <f>'Перечень сроки источники'!O154</f>
        <v>0</v>
      </c>
      <c r="E151" s="130">
        <f>'Перечень сроки источники'!P154</f>
        <v>0</v>
      </c>
      <c r="F151" s="145"/>
      <c r="G151" s="150"/>
      <c r="H151" s="146"/>
      <c r="I151" s="147"/>
      <c r="J151" s="151"/>
      <c r="K151" s="151"/>
      <c r="L151" s="147"/>
      <c r="M151" s="151"/>
      <c r="N151" s="147"/>
      <c r="O151" s="151"/>
      <c r="P151" s="147"/>
      <c r="Q151" s="148"/>
      <c r="R151" s="147"/>
      <c r="S151" s="151"/>
      <c r="T151" s="151"/>
      <c r="U151" s="149"/>
    </row>
    <row r="152" spans="1:21">
      <c r="A152" s="60">
        <v>147</v>
      </c>
      <c r="B152" s="143">
        <f>'Перечень сроки источники'!C155</f>
        <v>0</v>
      </c>
      <c r="C152" s="143">
        <f>'Перечень сроки источники'!K155</f>
        <v>0</v>
      </c>
      <c r="D152" s="130">
        <f>'Перечень сроки источники'!O155</f>
        <v>0</v>
      </c>
      <c r="E152" s="130">
        <f>'Перечень сроки источники'!P155</f>
        <v>0</v>
      </c>
      <c r="F152" s="145"/>
      <c r="G152" s="150"/>
      <c r="H152" s="146"/>
      <c r="I152" s="147"/>
      <c r="J152" s="151"/>
      <c r="K152" s="151"/>
      <c r="L152" s="147"/>
      <c r="M152" s="151"/>
      <c r="N152" s="147"/>
      <c r="O152" s="151"/>
      <c r="P152" s="147"/>
      <c r="Q152" s="148"/>
      <c r="R152" s="147"/>
      <c r="S152" s="151"/>
      <c r="T152" s="151"/>
      <c r="U152" s="149"/>
    </row>
    <row r="153" spans="1:21">
      <c r="A153" s="60">
        <v>148</v>
      </c>
      <c r="B153" s="143">
        <f>'Перечень сроки источники'!C156</f>
        <v>0</v>
      </c>
      <c r="C153" s="143">
        <f>'Перечень сроки источники'!K156</f>
        <v>0</v>
      </c>
      <c r="D153" s="130">
        <f>'Перечень сроки источники'!O156</f>
        <v>0</v>
      </c>
      <c r="E153" s="130">
        <f>'Перечень сроки источники'!P156</f>
        <v>0</v>
      </c>
      <c r="F153" s="145"/>
      <c r="G153" s="150"/>
      <c r="H153" s="146"/>
      <c r="I153" s="147"/>
      <c r="J153" s="151"/>
      <c r="K153" s="151"/>
      <c r="L153" s="147"/>
      <c r="M153" s="151"/>
      <c r="N153" s="147"/>
      <c r="O153" s="151"/>
      <c r="P153" s="147"/>
      <c r="Q153" s="148"/>
      <c r="R153" s="147"/>
      <c r="S153" s="151"/>
      <c r="T153" s="151"/>
      <c r="U153" s="149"/>
    </row>
    <row r="154" spans="1:21">
      <c r="A154" s="60">
        <v>149</v>
      </c>
      <c r="B154" s="143">
        <f>'Перечень сроки источники'!C157</f>
        <v>0</v>
      </c>
      <c r="C154" s="143">
        <f>'Перечень сроки источники'!K157</f>
        <v>0</v>
      </c>
      <c r="D154" s="130">
        <f>'Перечень сроки источники'!O157</f>
        <v>0</v>
      </c>
      <c r="E154" s="130">
        <f>'Перечень сроки источники'!P157</f>
        <v>0</v>
      </c>
      <c r="F154" s="145"/>
      <c r="G154" s="150"/>
      <c r="H154" s="146"/>
      <c r="I154" s="147"/>
      <c r="J154" s="151"/>
      <c r="K154" s="151"/>
      <c r="L154" s="147"/>
      <c r="M154" s="151"/>
      <c r="N154" s="147"/>
      <c r="O154" s="151"/>
      <c r="P154" s="147"/>
      <c r="Q154" s="148"/>
      <c r="R154" s="147"/>
      <c r="S154" s="151"/>
      <c r="T154" s="151"/>
      <c r="U154" s="149"/>
    </row>
    <row r="155" spans="1:21">
      <c r="A155" s="60">
        <v>150</v>
      </c>
      <c r="B155" s="143">
        <f>'Перечень сроки источники'!C158</f>
        <v>0</v>
      </c>
      <c r="C155" s="143">
        <f>'Перечень сроки источники'!K158</f>
        <v>0</v>
      </c>
      <c r="D155" s="130">
        <f>'Перечень сроки источники'!O158</f>
        <v>0</v>
      </c>
      <c r="E155" s="130">
        <f>'Перечень сроки источники'!P158</f>
        <v>0</v>
      </c>
      <c r="F155" s="145"/>
      <c r="G155" s="150"/>
      <c r="H155" s="146"/>
      <c r="I155" s="147"/>
      <c r="J155" s="151"/>
      <c r="K155" s="151"/>
      <c r="L155" s="147"/>
      <c r="M155" s="151"/>
      <c r="N155" s="147"/>
      <c r="O155" s="151"/>
      <c r="P155" s="147"/>
      <c r="Q155" s="148"/>
      <c r="R155" s="147"/>
      <c r="S155" s="151"/>
      <c r="T155" s="151"/>
      <c r="U155" s="149"/>
    </row>
  </sheetData>
  <sheetProtection algorithmName="SHA-512" hashValue="S1bezeyC3EgOvb/B2PKYoV3IzYxtjO5gEwQsOrAoIyHdmyV8IP+gLErNXPVbdaqxDoccEBx2wzt7WmjmXISBVQ==" saltValue="7tUEPfq5aPIa/MGAXGr9dQ==" spinCount="100000" sheet="1" objects="1" scenarios="1"/>
  <dataValidations count="3">
    <dataValidation type="whole" allowBlank="1" showInputMessage="1" showErrorMessage="1" sqref="J6" xr:uid="{00000000-0002-0000-0200-000000000000}">
      <formula1>1</formula1>
      <formula2>36</formula2>
    </dataValidation>
    <dataValidation type="date" allowBlank="1" showInputMessage="1" showErrorMessage="1" error="Введите дату в формате &quot;число/месяц/год&quot;" sqref="Q6:Q155" xr:uid="{00000000-0002-0000-0200-000001000000}">
      <formula1>43831</formula1>
      <formula2>49310</formula2>
    </dataValidation>
    <dataValidation type="textLength" operator="equal" allowBlank="1" showErrorMessage="1" errorTitle="Код ОТКМО" error="Введите 11-ти значный код" promptTitle="Код ОКТМО" prompt="Введите 11-ти значный код" sqref="U6:U155" xr:uid="{00000000-0002-0000-0200-000002000000}">
      <formula1>14</formula1>
      <formula2>0</formula2>
    </dataValidation>
  </dataValidations>
  <printOptions horizontalCentered="1"/>
  <pageMargins left="0.31527777777777799" right="0.31527777777777799" top="0.35416666666666702" bottom="0.35416666666666702" header="0.511811023622047" footer="0.511811023622047"/>
  <pageSetup paperSize="9" orientation="landscape" horizontalDpi="300" verticalDpi="30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3000000}">
          <x14:formula1>
            <xm:f>справочники!$K$3:$K$6</xm:f>
          </x14:formula1>
          <x14:formula2>
            <xm:f>0</xm:f>
          </x14:formula2>
          <xm:sqref>H6:H155</xm:sqref>
        </x14:dataValidation>
        <x14:dataValidation type="list" allowBlank="1" showInputMessage="1" showErrorMessage="1" xr:uid="{00000000-0002-0000-0200-000004000000}">
          <x14:formula1>
            <xm:f>справочники!$H$3:$H$4</xm:f>
          </x14:formula1>
          <x14:formula2>
            <xm:f>0</xm:f>
          </x14:formula2>
          <xm:sqref>F6:F155 I6:I155 P6:P155 R6:R155</xm:sqref>
        </x14:dataValidation>
        <x14:dataValidation type="list" allowBlank="1" showInputMessage="1" showErrorMessage="1" xr:uid="{00000000-0002-0000-0200-000005000000}">
          <x14:formula1>
            <xm:f>справочники!$H$3:$H$5</xm:f>
          </x14:formula1>
          <x14:formula2>
            <xm:f>0</xm:f>
          </x14:formula2>
          <xm:sqref>L6:L155 N6:N155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MJ155"/>
  <sheetViews>
    <sheetView zoomScaleNormal="100" workbookViewId="0">
      <pane xSplit="5" ySplit="5" topLeftCell="F21" activePane="bottomRight" state="frozen"/>
      <selection pane="topRight" activeCell="F1" sqref="F1"/>
      <selection pane="bottomLeft" activeCell="A6" sqref="A6"/>
      <selection pane="bottomRight" activeCell="E8" sqref="E8"/>
    </sheetView>
  </sheetViews>
  <sheetFormatPr defaultColWidth="9.109375" defaultRowHeight="14.4"/>
  <cols>
    <col min="1" max="1" width="7.33203125" style="155" customWidth="1"/>
    <col min="2" max="2" width="19.109375" style="155" customWidth="1"/>
    <col min="3" max="3" width="16.44140625" style="155" customWidth="1"/>
    <col min="4" max="4" width="12.33203125" style="155" customWidth="1"/>
    <col min="5" max="5" width="102.6640625" style="155" customWidth="1"/>
    <col min="6" max="7" width="10.6640625" style="155" customWidth="1"/>
    <col min="8" max="13" width="13.5546875" style="155" customWidth="1"/>
    <col min="14" max="14" width="33" style="155" customWidth="1"/>
    <col min="15" max="15" width="25.44140625" style="155" customWidth="1"/>
    <col min="16" max="16" width="30.88671875" style="155" customWidth="1"/>
    <col min="17" max="17" width="17.88671875" style="156" customWidth="1"/>
    <col min="18" max="18" width="29.5546875" style="156" customWidth="1"/>
    <col min="19" max="19" width="20" style="156" customWidth="1"/>
    <col min="20" max="20" width="20" style="155" customWidth="1"/>
    <col min="21" max="1024" width="9.109375" style="155"/>
  </cols>
  <sheetData>
    <row r="2" spans="1:20">
      <c r="A2" s="157" t="s">
        <v>162</v>
      </c>
    </row>
    <row r="4" spans="1:20" ht="141.75" customHeight="1">
      <c r="A4" s="158" t="s">
        <v>6</v>
      </c>
      <c r="B4" s="114" t="s">
        <v>163</v>
      </c>
      <c r="C4" s="114" t="s">
        <v>164</v>
      </c>
      <c r="D4" s="114" t="s">
        <v>165</v>
      </c>
      <c r="E4" s="114" t="s">
        <v>166</v>
      </c>
      <c r="F4" s="114" t="s">
        <v>167</v>
      </c>
      <c r="G4" s="114" t="s">
        <v>168</v>
      </c>
      <c r="H4" s="114" t="s">
        <v>169</v>
      </c>
      <c r="I4" s="114" t="s">
        <v>170</v>
      </c>
      <c r="J4" s="114" t="s">
        <v>171</v>
      </c>
      <c r="K4" s="114" t="s">
        <v>172</v>
      </c>
      <c r="L4" s="114" t="s">
        <v>173</v>
      </c>
      <c r="M4" s="114" t="s">
        <v>174</v>
      </c>
      <c r="N4" s="114" t="s">
        <v>175</v>
      </c>
      <c r="O4" s="114" t="s">
        <v>176</v>
      </c>
      <c r="P4" s="114" t="s">
        <v>177</v>
      </c>
      <c r="Q4" s="114" t="s">
        <v>178</v>
      </c>
      <c r="R4" s="114" t="s">
        <v>179</v>
      </c>
      <c r="S4" s="114" t="s">
        <v>180</v>
      </c>
      <c r="T4" s="114" t="s">
        <v>181</v>
      </c>
    </row>
    <row r="5" spans="1:20" s="161" customFormat="1" ht="13.8">
      <c r="A5" s="159" t="s">
        <v>182</v>
      </c>
      <c r="B5" s="160" t="s">
        <v>183</v>
      </c>
      <c r="C5" s="160" t="s">
        <v>184</v>
      </c>
      <c r="D5" s="160" t="s">
        <v>185</v>
      </c>
      <c r="E5" s="160" t="s">
        <v>186</v>
      </c>
      <c r="F5" s="160" t="s">
        <v>187</v>
      </c>
      <c r="G5" s="160" t="s">
        <v>188</v>
      </c>
      <c r="H5" s="160" t="s">
        <v>189</v>
      </c>
      <c r="I5" s="160" t="s">
        <v>190</v>
      </c>
      <c r="J5" s="160" t="s">
        <v>191</v>
      </c>
      <c r="K5" s="160" t="s">
        <v>192</v>
      </c>
      <c r="L5" s="160" t="s">
        <v>193</v>
      </c>
      <c r="M5" s="160" t="s">
        <v>194</v>
      </c>
      <c r="N5" s="160" t="s">
        <v>195</v>
      </c>
      <c r="O5" s="160" t="s">
        <v>196</v>
      </c>
      <c r="P5" s="160" t="s">
        <v>197</v>
      </c>
      <c r="Q5" s="160" t="s">
        <v>198</v>
      </c>
      <c r="R5" s="160" t="s">
        <v>199</v>
      </c>
      <c r="S5" s="160" t="s">
        <v>200</v>
      </c>
      <c r="T5" s="160" t="s">
        <v>201</v>
      </c>
    </row>
    <row r="6" spans="1:20" ht="74.25" customHeight="1">
      <c r="A6" s="162" t="s">
        <v>182</v>
      </c>
      <c r="B6" s="104"/>
      <c r="C6" s="64"/>
      <c r="D6" s="61"/>
      <c r="E6" s="104"/>
      <c r="F6" s="61"/>
      <c r="G6" s="63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163"/>
    </row>
    <row r="7" spans="1:20" ht="101.25" customHeight="1">
      <c r="A7" s="159" t="s">
        <v>183</v>
      </c>
      <c r="B7" s="104"/>
      <c r="C7" s="64"/>
      <c r="D7" s="61"/>
      <c r="E7" s="104"/>
      <c r="F7" s="61"/>
      <c r="G7" s="63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163"/>
    </row>
    <row r="8" spans="1:20" ht="74.25" customHeight="1">
      <c r="A8" s="159" t="s">
        <v>184</v>
      </c>
      <c r="B8" s="104"/>
      <c r="C8" s="64"/>
      <c r="D8" s="61"/>
      <c r="E8" s="104"/>
      <c r="F8" s="61"/>
      <c r="G8" s="63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163"/>
    </row>
    <row r="9" spans="1:20" ht="74.25" customHeight="1">
      <c r="A9" s="159" t="s">
        <v>185</v>
      </c>
      <c r="B9" s="104"/>
      <c r="C9" s="64"/>
      <c r="D9" s="61"/>
      <c r="E9" s="104"/>
      <c r="F9" s="61"/>
      <c r="G9" s="63"/>
      <c r="H9" s="163"/>
      <c r="I9" s="163"/>
      <c r="J9" s="61"/>
      <c r="K9" s="61"/>
      <c r="L9" s="61"/>
      <c r="M9" s="61"/>
      <c r="N9" s="61"/>
      <c r="O9" s="61"/>
      <c r="P9" s="61"/>
      <c r="Q9" s="61"/>
      <c r="R9" s="61"/>
      <c r="S9" s="61"/>
      <c r="T9" s="163"/>
    </row>
    <row r="10" spans="1:20" ht="74.25" customHeight="1">
      <c r="A10" s="159" t="s">
        <v>186</v>
      </c>
      <c r="B10" s="104"/>
      <c r="C10" s="64"/>
      <c r="D10" s="61"/>
      <c r="E10" s="104"/>
      <c r="F10" s="61"/>
      <c r="G10" s="63"/>
      <c r="H10" s="163"/>
      <c r="I10" s="163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163"/>
    </row>
    <row r="11" spans="1:20" ht="74.25" customHeight="1">
      <c r="A11" s="159" t="s">
        <v>187</v>
      </c>
      <c r="B11" s="104"/>
      <c r="C11" s="64"/>
      <c r="D11" s="61"/>
      <c r="E11" s="104"/>
      <c r="F11" s="61"/>
      <c r="G11" s="63"/>
      <c r="H11" s="163"/>
      <c r="I11" s="163"/>
      <c r="J11" s="61"/>
      <c r="K11" s="61"/>
      <c r="L11" s="61"/>
      <c r="M11" s="61"/>
      <c r="N11" s="61"/>
      <c r="O11" s="164"/>
      <c r="P11" s="61"/>
      <c r="Q11" s="61"/>
      <c r="R11" s="61"/>
      <c r="S11" s="61"/>
      <c r="T11" s="163"/>
    </row>
    <row r="12" spans="1:20" ht="74.25" customHeight="1">
      <c r="A12" s="159" t="s">
        <v>188</v>
      </c>
      <c r="B12" s="104"/>
      <c r="C12" s="64"/>
      <c r="D12" s="61"/>
      <c r="E12" s="104"/>
      <c r="F12" s="61"/>
      <c r="G12" s="63"/>
      <c r="H12" s="163"/>
      <c r="I12" s="163"/>
      <c r="J12" s="61"/>
      <c r="K12" s="61"/>
      <c r="L12" s="61"/>
      <c r="M12" s="61"/>
      <c r="N12" s="61"/>
      <c r="O12" s="164"/>
      <c r="P12" s="61"/>
      <c r="Q12" s="61"/>
      <c r="R12" s="61"/>
      <c r="S12" s="61"/>
      <c r="T12" s="163"/>
    </row>
    <row r="13" spans="1:20" ht="74.25" customHeight="1">
      <c r="A13" s="159" t="s">
        <v>189</v>
      </c>
      <c r="B13" s="104"/>
      <c r="C13" s="64"/>
      <c r="D13" s="61"/>
      <c r="E13" s="104"/>
      <c r="F13" s="61"/>
      <c r="G13" s="63"/>
      <c r="H13" s="163"/>
      <c r="I13" s="163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163"/>
    </row>
    <row r="14" spans="1:20" ht="74.25" customHeight="1">
      <c r="A14" s="159" t="s">
        <v>190</v>
      </c>
      <c r="B14" s="104"/>
      <c r="C14" s="64"/>
      <c r="D14" s="61"/>
      <c r="E14" s="104"/>
      <c r="F14" s="61"/>
      <c r="G14" s="63"/>
      <c r="H14" s="163"/>
      <c r="I14" s="163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163"/>
    </row>
    <row r="15" spans="1:20" ht="74.25" customHeight="1">
      <c r="A15" s="159" t="s">
        <v>191</v>
      </c>
      <c r="B15" s="104"/>
      <c r="C15" s="64"/>
      <c r="D15" s="61"/>
      <c r="E15" s="104"/>
      <c r="F15" s="61"/>
      <c r="G15" s="63"/>
      <c r="H15" s="163"/>
      <c r="I15" s="163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163"/>
    </row>
    <row r="16" spans="1:20" ht="74.25" customHeight="1">
      <c r="A16" s="159" t="s">
        <v>192</v>
      </c>
      <c r="B16" s="104"/>
      <c r="C16" s="64"/>
      <c r="D16" s="61"/>
      <c r="E16" s="104"/>
      <c r="F16" s="61"/>
      <c r="G16" s="63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163"/>
    </row>
    <row r="17" spans="1:20" ht="74.25" customHeight="1">
      <c r="A17" s="159" t="s">
        <v>193</v>
      </c>
      <c r="B17" s="104"/>
      <c r="C17" s="64"/>
      <c r="D17" s="61"/>
      <c r="E17" s="104"/>
      <c r="F17" s="61"/>
      <c r="G17" s="63"/>
      <c r="H17" s="163"/>
      <c r="I17" s="163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163"/>
    </row>
    <row r="18" spans="1:20" ht="74.25" customHeight="1">
      <c r="A18" s="159" t="s">
        <v>194</v>
      </c>
      <c r="B18" s="104"/>
      <c r="C18" s="64"/>
      <c r="D18" s="61"/>
      <c r="E18" s="104"/>
      <c r="F18" s="61"/>
      <c r="G18" s="63"/>
      <c r="H18" s="163"/>
      <c r="I18" s="163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163"/>
    </row>
    <row r="19" spans="1:20" ht="74.25" customHeight="1">
      <c r="A19" s="159" t="s">
        <v>195</v>
      </c>
      <c r="B19" s="104"/>
      <c r="C19" s="64"/>
      <c r="D19" s="61"/>
      <c r="E19" s="104"/>
      <c r="F19" s="61"/>
      <c r="G19" s="63"/>
      <c r="H19" s="163"/>
      <c r="I19" s="163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163"/>
    </row>
    <row r="20" spans="1:20" ht="74.25" customHeight="1">
      <c r="A20" s="159" t="s">
        <v>196</v>
      </c>
      <c r="B20" s="104"/>
      <c r="C20" s="64"/>
      <c r="D20" s="61"/>
      <c r="E20" s="104"/>
      <c r="F20" s="61"/>
      <c r="G20" s="63"/>
      <c r="H20" s="163"/>
      <c r="I20" s="163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163"/>
    </row>
    <row r="21" spans="1:20" ht="74.25" customHeight="1">
      <c r="A21" s="159" t="s">
        <v>197</v>
      </c>
      <c r="B21" s="104"/>
      <c r="C21" s="64"/>
      <c r="D21" s="61"/>
      <c r="E21" s="104"/>
      <c r="F21" s="61"/>
      <c r="G21" s="63"/>
      <c r="H21" s="163"/>
      <c r="I21" s="163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163"/>
    </row>
    <row r="22" spans="1:20" ht="74.25" customHeight="1">
      <c r="A22" s="159" t="s">
        <v>198</v>
      </c>
      <c r="B22" s="104"/>
      <c r="C22" s="64"/>
      <c r="D22" s="61"/>
      <c r="E22" s="104"/>
      <c r="F22" s="61"/>
      <c r="G22" s="63"/>
      <c r="H22" s="163"/>
      <c r="I22" s="163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163"/>
    </row>
    <row r="23" spans="1:20" ht="74.25" customHeight="1">
      <c r="A23" s="159" t="s">
        <v>199</v>
      </c>
      <c r="B23" s="104"/>
      <c r="C23" s="64"/>
      <c r="D23" s="61"/>
      <c r="E23" s="104"/>
      <c r="F23" s="61"/>
      <c r="G23" s="63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163"/>
    </row>
    <row r="24" spans="1:20" ht="74.25" customHeight="1">
      <c r="A24" s="159" t="s">
        <v>200</v>
      </c>
      <c r="B24" s="104"/>
      <c r="C24" s="64"/>
      <c r="D24" s="61"/>
      <c r="E24" s="104"/>
      <c r="F24" s="61"/>
      <c r="G24" s="63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163"/>
    </row>
    <row r="25" spans="1:20" ht="74.25" customHeight="1">
      <c r="A25" s="159" t="s">
        <v>201</v>
      </c>
      <c r="B25" s="104"/>
      <c r="C25" s="64"/>
      <c r="D25" s="61"/>
      <c r="E25" s="104"/>
      <c r="F25" s="61"/>
      <c r="G25" s="63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163"/>
    </row>
    <row r="26" spans="1:20" ht="74.25" customHeight="1">
      <c r="A26" s="159" t="s">
        <v>202</v>
      </c>
      <c r="B26" s="104"/>
      <c r="C26" s="64"/>
      <c r="D26" s="61"/>
      <c r="E26" s="104"/>
      <c r="F26" s="61"/>
      <c r="G26" s="63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163"/>
    </row>
    <row r="27" spans="1:20" ht="74.25" customHeight="1">
      <c r="A27" s="159" t="s">
        <v>203</v>
      </c>
      <c r="B27" s="104"/>
      <c r="C27" s="64"/>
      <c r="D27" s="61"/>
      <c r="E27" s="104"/>
      <c r="F27" s="61"/>
      <c r="G27" s="63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163"/>
    </row>
    <row r="28" spans="1:20" ht="74.25" customHeight="1">
      <c r="A28" s="159" t="s">
        <v>204</v>
      </c>
      <c r="B28" s="104"/>
      <c r="C28" s="64"/>
      <c r="D28" s="61"/>
      <c r="E28" s="104"/>
      <c r="F28" s="61"/>
      <c r="G28" s="63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163"/>
    </row>
    <row r="29" spans="1:20" ht="74.25" customHeight="1">
      <c r="A29" s="159" t="s">
        <v>205</v>
      </c>
      <c r="B29" s="104"/>
      <c r="C29" s="64"/>
      <c r="D29" s="61"/>
      <c r="E29" s="104"/>
      <c r="F29" s="61"/>
      <c r="G29" s="63"/>
      <c r="H29" s="163"/>
      <c r="I29" s="163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163"/>
    </row>
    <row r="30" spans="1:20" ht="74.25" customHeight="1">
      <c r="A30" s="159" t="s">
        <v>206</v>
      </c>
      <c r="B30" s="104"/>
      <c r="C30" s="64"/>
      <c r="D30" s="61"/>
      <c r="E30" s="104"/>
      <c r="F30" s="61"/>
      <c r="G30" s="63"/>
      <c r="H30" s="163"/>
      <c r="I30" s="163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163"/>
    </row>
    <row r="31" spans="1:20" ht="74.25" customHeight="1">
      <c r="A31" s="159" t="s">
        <v>207</v>
      </c>
      <c r="B31" s="104"/>
      <c r="C31" s="64"/>
      <c r="D31" s="61"/>
      <c r="E31" s="104"/>
      <c r="F31" s="61"/>
      <c r="G31" s="63"/>
      <c r="H31" s="163"/>
      <c r="I31" s="163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163"/>
    </row>
    <row r="32" spans="1:20" ht="74.25" customHeight="1">
      <c r="A32" s="159" t="s">
        <v>208</v>
      </c>
      <c r="B32" s="104"/>
      <c r="C32" s="64"/>
      <c r="D32" s="61"/>
      <c r="E32" s="104"/>
      <c r="F32" s="61"/>
      <c r="G32" s="63"/>
      <c r="H32" s="163"/>
      <c r="I32" s="163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163"/>
    </row>
    <row r="33" spans="1:20" ht="74.25" customHeight="1">
      <c r="A33" s="159" t="s">
        <v>209</v>
      </c>
      <c r="B33" s="104"/>
      <c r="C33" s="64"/>
      <c r="D33" s="61"/>
      <c r="E33" s="104"/>
      <c r="F33" s="61"/>
      <c r="G33" s="63"/>
      <c r="H33" s="163"/>
      <c r="I33" s="163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163"/>
    </row>
    <row r="34" spans="1:20" ht="74.25" customHeight="1">
      <c r="A34" s="159" t="s">
        <v>210</v>
      </c>
      <c r="B34" s="104"/>
      <c r="C34" s="64"/>
      <c r="D34" s="61"/>
      <c r="E34" s="104"/>
      <c r="F34" s="61"/>
      <c r="G34" s="63"/>
      <c r="H34" s="163"/>
      <c r="I34" s="163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163"/>
    </row>
    <row r="35" spans="1:20" ht="74.25" customHeight="1">
      <c r="A35" s="159" t="s">
        <v>211</v>
      </c>
      <c r="B35" s="104"/>
      <c r="C35" s="64"/>
      <c r="D35" s="61"/>
      <c r="E35" s="104"/>
      <c r="F35" s="61"/>
      <c r="G35" s="63"/>
      <c r="H35" s="163"/>
      <c r="I35" s="163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163"/>
    </row>
    <row r="36" spans="1:20" ht="74.25" customHeight="1">
      <c r="A36" s="159" t="s">
        <v>212</v>
      </c>
      <c r="B36" s="104"/>
      <c r="C36" s="64"/>
      <c r="D36" s="61"/>
      <c r="E36" s="104"/>
      <c r="F36" s="61"/>
      <c r="G36" s="63"/>
      <c r="H36" s="163"/>
      <c r="I36" s="163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163"/>
    </row>
    <row r="37" spans="1:20" ht="74.25" customHeight="1">
      <c r="A37" s="159" t="s">
        <v>213</v>
      </c>
      <c r="B37" s="104"/>
      <c r="C37" s="64"/>
      <c r="D37" s="61"/>
      <c r="E37" s="104"/>
      <c r="F37" s="61"/>
      <c r="G37" s="63"/>
      <c r="H37" s="163"/>
      <c r="I37" s="163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163"/>
    </row>
    <row r="38" spans="1:20" ht="74.25" customHeight="1">
      <c r="A38" s="159" t="s">
        <v>214</v>
      </c>
      <c r="B38" s="104"/>
      <c r="C38" s="64"/>
      <c r="D38" s="61"/>
      <c r="E38" s="104"/>
      <c r="F38" s="61"/>
      <c r="G38" s="63"/>
      <c r="H38" s="163"/>
      <c r="I38" s="163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163"/>
    </row>
    <row r="39" spans="1:20" ht="74.25" customHeight="1">
      <c r="A39" s="159" t="s">
        <v>215</v>
      </c>
      <c r="B39" s="104"/>
      <c r="C39" s="64"/>
      <c r="D39" s="61"/>
      <c r="E39" s="104"/>
      <c r="F39" s="61"/>
      <c r="G39" s="63"/>
      <c r="H39" s="163"/>
      <c r="I39" s="163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163"/>
    </row>
    <row r="40" spans="1:20" ht="74.25" customHeight="1">
      <c r="A40" s="159" t="s">
        <v>216</v>
      </c>
      <c r="B40" s="104"/>
      <c r="C40" s="64"/>
      <c r="D40" s="61"/>
      <c r="E40" s="104"/>
      <c r="F40" s="61"/>
      <c r="G40" s="63"/>
      <c r="H40" s="163"/>
      <c r="I40" s="163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163"/>
    </row>
    <row r="41" spans="1:20" ht="74.25" customHeight="1">
      <c r="A41" s="159" t="s">
        <v>217</v>
      </c>
      <c r="B41" s="104"/>
      <c r="C41" s="64"/>
      <c r="D41" s="61"/>
      <c r="E41" s="104"/>
      <c r="F41" s="61"/>
      <c r="G41" s="63"/>
      <c r="H41" s="163"/>
      <c r="I41" s="163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163"/>
    </row>
    <row r="42" spans="1:20" ht="74.25" customHeight="1">
      <c r="A42" s="159" t="s">
        <v>218</v>
      </c>
      <c r="B42" s="104"/>
      <c r="C42" s="64"/>
      <c r="D42" s="61"/>
      <c r="E42" s="104"/>
      <c r="F42" s="61"/>
      <c r="G42" s="63"/>
      <c r="H42" s="163"/>
      <c r="I42" s="163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163"/>
    </row>
    <row r="43" spans="1:20" ht="74.25" customHeight="1">
      <c r="A43" s="159" t="s">
        <v>219</v>
      </c>
      <c r="B43" s="104"/>
      <c r="C43" s="64"/>
      <c r="D43" s="61"/>
      <c r="E43" s="104"/>
      <c r="F43" s="61"/>
      <c r="G43" s="63"/>
      <c r="H43" s="163"/>
      <c r="I43" s="163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163"/>
    </row>
    <row r="44" spans="1:20" ht="74.25" customHeight="1">
      <c r="A44" s="159" t="s">
        <v>220</v>
      </c>
      <c r="B44" s="104"/>
      <c r="C44" s="64"/>
      <c r="D44" s="61"/>
      <c r="E44" s="104"/>
      <c r="F44" s="61"/>
      <c r="G44" s="63"/>
      <c r="H44" s="163"/>
      <c r="I44" s="163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163"/>
    </row>
    <row r="45" spans="1:20" ht="74.25" customHeight="1">
      <c r="A45" s="159" t="s">
        <v>221</v>
      </c>
      <c r="B45" s="104"/>
      <c r="C45" s="64"/>
      <c r="D45" s="61"/>
      <c r="E45" s="104"/>
      <c r="F45" s="61"/>
      <c r="G45" s="63"/>
      <c r="H45" s="163"/>
      <c r="I45" s="163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163"/>
    </row>
    <row r="46" spans="1:20" ht="74.25" customHeight="1">
      <c r="A46" s="159" t="s">
        <v>222</v>
      </c>
      <c r="B46" s="104"/>
      <c r="C46" s="64"/>
      <c r="D46" s="61"/>
      <c r="E46" s="104"/>
      <c r="F46" s="61"/>
      <c r="G46" s="63"/>
      <c r="H46" s="163"/>
      <c r="I46" s="163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163"/>
    </row>
    <row r="47" spans="1:20" ht="74.25" customHeight="1">
      <c r="A47" s="159" t="s">
        <v>223</v>
      </c>
      <c r="B47" s="104"/>
      <c r="C47" s="64"/>
      <c r="D47" s="61"/>
      <c r="E47" s="104"/>
      <c r="F47" s="61"/>
      <c r="G47" s="63"/>
      <c r="H47" s="163"/>
      <c r="I47" s="163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163"/>
    </row>
    <row r="48" spans="1:20" ht="74.25" customHeight="1">
      <c r="A48" s="159" t="s">
        <v>224</v>
      </c>
      <c r="B48" s="104"/>
      <c r="C48" s="64"/>
      <c r="D48" s="61"/>
      <c r="E48" s="104"/>
      <c r="F48" s="61"/>
      <c r="G48" s="63"/>
      <c r="H48" s="163"/>
      <c r="I48" s="163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163"/>
    </row>
    <row r="49" spans="1:20" ht="74.25" customHeight="1">
      <c r="A49" s="159" t="s">
        <v>225</v>
      </c>
      <c r="B49" s="104"/>
      <c r="C49" s="64"/>
      <c r="D49" s="61"/>
      <c r="E49" s="104"/>
      <c r="F49" s="61"/>
      <c r="G49" s="63"/>
      <c r="H49" s="163"/>
      <c r="I49" s="163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163"/>
    </row>
    <row r="50" spans="1:20" ht="74.25" customHeight="1">
      <c r="A50" s="159" t="s">
        <v>226</v>
      </c>
      <c r="B50" s="104"/>
      <c r="C50" s="64"/>
      <c r="D50" s="61"/>
      <c r="E50" s="104"/>
      <c r="F50" s="61"/>
      <c r="G50" s="63"/>
      <c r="H50" s="163"/>
      <c r="I50" s="163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163"/>
    </row>
    <row r="51" spans="1:20" ht="74.25" customHeight="1">
      <c r="A51" s="159" t="s">
        <v>227</v>
      </c>
      <c r="B51" s="104"/>
      <c r="C51" s="64"/>
      <c r="D51" s="61"/>
      <c r="E51" s="104"/>
      <c r="F51" s="61"/>
      <c r="G51" s="63"/>
      <c r="H51" s="163"/>
      <c r="I51" s="163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163"/>
    </row>
    <row r="52" spans="1:20" ht="74.25" customHeight="1">
      <c r="A52" s="159" t="s">
        <v>228</v>
      </c>
      <c r="B52" s="104"/>
      <c r="C52" s="64"/>
      <c r="D52" s="61"/>
      <c r="E52" s="104"/>
      <c r="F52" s="61"/>
      <c r="G52" s="63"/>
      <c r="H52" s="163"/>
      <c r="I52" s="163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163"/>
    </row>
    <row r="53" spans="1:20" ht="74.25" customHeight="1">
      <c r="A53" s="159" t="s">
        <v>229</v>
      </c>
      <c r="B53" s="104"/>
      <c r="C53" s="64"/>
      <c r="D53" s="61"/>
      <c r="E53" s="104"/>
      <c r="F53" s="61"/>
      <c r="G53" s="63"/>
      <c r="H53" s="163"/>
      <c r="I53" s="163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163"/>
    </row>
    <row r="54" spans="1:20" ht="74.25" customHeight="1">
      <c r="A54" s="159" t="s">
        <v>230</v>
      </c>
      <c r="B54" s="104"/>
      <c r="C54" s="64"/>
      <c r="D54" s="61"/>
      <c r="E54" s="104"/>
      <c r="F54" s="61"/>
      <c r="G54" s="63"/>
      <c r="H54" s="163"/>
      <c r="I54" s="163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163"/>
    </row>
    <row r="55" spans="1:20">
      <c r="A55" s="159" t="s">
        <v>231</v>
      </c>
      <c r="B55" s="104"/>
      <c r="C55" s="64"/>
      <c r="D55" s="61"/>
      <c r="E55" s="104"/>
      <c r="F55" s="61"/>
      <c r="G55" s="63"/>
      <c r="H55" s="163"/>
      <c r="I55" s="163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163"/>
    </row>
    <row r="56" spans="1:20">
      <c r="A56" s="159" t="s">
        <v>232</v>
      </c>
      <c r="B56" s="104"/>
      <c r="C56" s="64"/>
      <c r="D56" s="61"/>
      <c r="E56" s="104"/>
      <c r="F56" s="61"/>
      <c r="G56" s="63"/>
      <c r="H56" s="163"/>
      <c r="I56" s="163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163"/>
    </row>
    <row r="57" spans="1:20">
      <c r="A57" s="159" t="s">
        <v>233</v>
      </c>
      <c r="B57" s="104"/>
      <c r="C57" s="64"/>
      <c r="D57" s="61"/>
      <c r="E57" s="104"/>
      <c r="F57" s="61"/>
      <c r="G57" s="63"/>
      <c r="H57" s="163"/>
      <c r="I57" s="163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163"/>
    </row>
    <row r="58" spans="1:20">
      <c r="A58" s="159" t="s">
        <v>234</v>
      </c>
      <c r="B58" s="104"/>
      <c r="C58" s="64"/>
      <c r="D58" s="61"/>
      <c r="E58" s="104"/>
      <c r="F58" s="61"/>
      <c r="G58" s="63"/>
      <c r="H58" s="163"/>
      <c r="I58" s="163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163"/>
    </row>
    <row r="59" spans="1:20">
      <c r="A59" s="159" t="s">
        <v>235</v>
      </c>
      <c r="B59" s="104"/>
      <c r="C59" s="64"/>
      <c r="D59" s="61"/>
      <c r="E59" s="104"/>
      <c r="F59" s="61"/>
      <c r="G59" s="63"/>
      <c r="H59" s="163"/>
      <c r="I59" s="163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163"/>
    </row>
    <row r="60" spans="1:20">
      <c r="A60" s="159" t="s">
        <v>236</v>
      </c>
      <c r="B60" s="104"/>
      <c r="C60" s="64"/>
      <c r="D60" s="61"/>
      <c r="E60" s="104"/>
      <c r="F60" s="61"/>
      <c r="G60" s="63"/>
      <c r="H60" s="163"/>
      <c r="I60" s="163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163"/>
    </row>
    <row r="61" spans="1:20">
      <c r="A61" s="159" t="s">
        <v>237</v>
      </c>
      <c r="B61" s="104"/>
      <c r="C61" s="64"/>
      <c r="D61" s="61"/>
      <c r="E61" s="104"/>
      <c r="F61" s="61"/>
      <c r="G61" s="63"/>
      <c r="H61" s="163"/>
      <c r="I61" s="163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163"/>
    </row>
    <row r="62" spans="1:20">
      <c r="A62" s="159" t="s">
        <v>238</v>
      </c>
      <c r="B62" s="104"/>
      <c r="C62" s="64"/>
      <c r="D62" s="61"/>
      <c r="E62" s="104"/>
      <c r="F62" s="61"/>
      <c r="G62" s="63"/>
      <c r="H62" s="163"/>
      <c r="I62" s="163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163"/>
    </row>
    <row r="63" spans="1:20">
      <c r="A63" s="159" t="s">
        <v>239</v>
      </c>
      <c r="B63" s="104"/>
      <c r="C63" s="64"/>
      <c r="D63" s="61"/>
      <c r="E63" s="104"/>
      <c r="F63" s="61"/>
      <c r="G63" s="63"/>
      <c r="H63" s="163"/>
      <c r="I63" s="163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163"/>
    </row>
    <row r="64" spans="1:20">
      <c r="A64" s="159" t="s">
        <v>240</v>
      </c>
      <c r="B64" s="104"/>
      <c r="C64" s="64"/>
      <c r="D64" s="61"/>
      <c r="E64" s="104"/>
      <c r="F64" s="61"/>
      <c r="G64" s="63"/>
      <c r="H64" s="163"/>
      <c r="I64" s="163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163"/>
    </row>
    <row r="65" spans="1:20">
      <c r="A65" s="159" t="s">
        <v>241</v>
      </c>
      <c r="B65" s="104"/>
      <c r="C65" s="64"/>
      <c r="D65" s="61"/>
      <c r="E65" s="104"/>
      <c r="F65" s="61"/>
      <c r="G65" s="63"/>
      <c r="H65" s="163"/>
      <c r="I65" s="163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163"/>
    </row>
    <row r="66" spans="1:20">
      <c r="A66" s="159" t="s">
        <v>242</v>
      </c>
      <c r="B66" s="104"/>
      <c r="C66" s="64"/>
      <c r="D66" s="61"/>
      <c r="E66" s="104"/>
      <c r="F66" s="61"/>
      <c r="G66" s="63"/>
      <c r="H66" s="163"/>
      <c r="I66" s="163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163"/>
    </row>
    <row r="67" spans="1:20">
      <c r="A67" s="159" t="s">
        <v>243</v>
      </c>
      <c r="B67" s="104"/>
      <c r="C67" s="64"/>
      <c r="D67" s="61"/>
      <c r="E67" s="104"/>
      <c r="F67" s="61"/>
      <c r="G67" s="63"/>
      <c r="H67" s="163"/>
      <c r="I67" s="163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163"/>
    </row>
    <row r="68" spans="1:20">
      <c r="A68" s="159" t="s">
        <v>244</v>
      </c>
      <c r="B68" s="104"/>
      <c r="C68" s="64"/>
      <c r="D68" s="61"/>
      <c r="E68" s="104"/>
      <c r="F68" s="61"/>
      <c r="G68" s="63"/>
      <c r="H68" s="163"/>
      <c r="I68" s="163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163"/>
    </row>
    <row r="69" spans="1:20">
      <c r="A69" s="159" t="s">
        <v>245</v>
      </c>
      <c r="B69" s="104"/>
      <c r="C69" s="64"/>
      <c r="D69" s="61"/>
      <c r="E69" s="104"/>
      <c r="F69" s="61"/>
      <c r="G69" s="63"/>
      <c r="H69" s="163"/>
      <c r="I69" s="163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163"/>
    </row>
    <row r="70" spans="1:20">
      <c r="A70" s="159" t="s">
        <v>246</v>
      </c>
      <c r="B70" s="104"/>
      <c r="C70" s="64"/>
      <c r="D70" s="61"/>
      <c r="E70" s="104"/>
      <c r="F70" s="61"/>
      <c r="G70" s="63"/>
      <c r="H70" s="163"/>
      <c r="I70" s="163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163"/>
    </row>
    <row r="71" spans="1:20">
      <c r="A71" s="159" t="s">
        <v>247</v>
      </c>
      <c r="B71" s="104"/>
      <c r="C71" s="64"/>
      <c r="D71" s="61"/>
      <c r="E71" s="104"/>
      <c r="F71" s="61"/>
      <c r="G71" s="63"/>
      <c r="H71" s="163"/>
      <c r="I71" s="163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163"/>
    </row>
    <row r="72" spans="1:20">
      <c r="A72" s="159" t="s">
        <v>248</v>
      </c>
      <c r="B72" s="104"/>
      <c r="C72" s="64"/>
      <c r="D72" s="61"/>
      <c r="E72" s="104"/>
      <c r="F72" s="61"/>
      <c r="G72" s="63"/>
      <c r="H72" s="163"/>
      <c r="I72" s="163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163"/>
    </row>
    <row r="73" spans="1:20">
      <c r="A73" s="159" t="s">
        <v>249</v>
      </c>
      <c r="B73" s="104"/>
      <c r="C73" s="64"/>
      <c r="D73" s="61"/>
      <c r="E73" s="104"/>
      <c r="F73" s="61"/>
      <c r="G73" s="63"/>
      <c r="H73" s="163"/>
      <c r="I73" s="163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163"/>
    </row>
    <row r="74" spans="1:20">
      <c r="A74" s="159" t="s">
        <v>250</v>
      </c>
      <c r="B74" s="104"/>
      <c r="C74" s="64"/>
      <c r="D74" s="61"/>
      <c r="E74" s="104"/>
      <c r="F74" s="61"/>
      <c r="G74" s="63"/>
      <c r="H74" s="163"/>
      <c r="I74" s="163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163"/>
    </row>
    <row r="75" spans="1:20">
      <c r="A75" s="159" t="s">
        <v>251</v>
      </c>
      <c r="B75" s="104"/>
      <c r="C75" s="64"/>
      <c r="D75" s="61"/>
      <c r="E75" s="104"/>
      <c r="F75" s="61"/>
      <c r="G75" s="63"/>
      <c r="H75" s="163"/>
      <c r="I75" s="163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163"/>
    </row>
    <row r="76" spans="1:20">
      <c r="A76" s="159" t="s">
        <v>252</v>
      </c>
      <c r="B76" s="104"/>
      <c r="C76" s="64"/>
      <c r="D76" s="61"/>
      <c r="E76" s="104"/>
      <c r="F76" s="61"/>
      <c r="G76" s="63"/>
      <c r="H76" s="163"/>
      <c r="I76" s="163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163"/>
    </row>
    <row r="77" spans="1:20">
      <c r="A77" s="159" t="s">
        <v>253</v>
      </c>
      <c r="B77" s="104"/>
      <c r="C77" s="64"/>
      <c r="D77" s="61"/>
      <c r="E77" s="104"/>
      <c r="F77" s="61"/>
      <c r="G77" s="63"/>
      <c r="H77" s="163"/>
      <c r="I77" s="163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163"/>
    </row>
    <row r="78" spans="1:20">
      <c r="A78" s="159" t="s">
        <v>254</v>
      </c>
      <c r="B78" s="104"/>
      <c r="C78" s="64"/>
      <c r="D78" s="61"/>
      <c r="E78" s="104"/>
      <c r="F78" s="61"/>
      <c r="G78" s="63"/>
      <c r="H78" s="163"/>
      <c r="I78" s="163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163"/>
    </row>
    <row r="79" spans="1:20">
      <c r="A79" s="159" t="s">
        <v>255</v>
      </c>
      <c r="B79" s="104"/>
      <c r="C79" s="64"/>
      <c r="D79" s="61"/>
      <c r="E79" s="104"/>
      <c r="F79" s="61"/>
      <c r="G79" s="63"/>
      <c r="H79" s="163"/>
      <c r="I79" s="163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163"/>
    </row>
    <row r="80" spans="1:20">
      <c r="A80" s="159" t="s">
        <v>256</v>
      </c>
      <c r="B80" s="104"/>
      <c r="C80" s="64"/>
      <c r="D80" s="61"/>
      <c r="E80" s="104"/>
      <c r="F80" s="61"/>
      <c r="G80" s="63"/>
      <c r="H80" s="163"/>
      <c r="I80" s="163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163"/>
    </row>
    <row r="81" spans="1:20">
      <c r="A81" s="159" t="s">
        <v>257</v>
      </c>
      <c r="B81" s="104"/>
      <c r="C81" s="64"/>
      <c r="D81" s="61"/>
      <c r="E81" s="104"/>
      <c r="F81" s="61"/>
      <c r="G81" s="63"/>
      <c r="H81" s="163"/>
      <c r="I81" s="163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163"/>
    </row>
    <row r="82" spans="1:20">
      <c r="A82" s="159" t="s">
        <v>258</v>
      </c>
      <c r="B82" s="104"/>
      <c r="C82" s="64"/>
      <c r="D82" s="61"/>
      <c r="E82" s="104"/>
      <c r="F82" s="61"/>
      <c r="G82" s="63"/>
      <c r="H82" s="163"/>
      <c r="I82" s="163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163"/>
    </row>
    <row r="83" spans="1:20">
      <c r="A83" s="159" t="s">
        <v>259</v>
      </c>
      <c r="B83" s="104"/>
      <c r="C83" s="64"/>
      <c r="D83" s="61"/>
      <c r="E83" s="104"/>
      <c r="F83" s="61"/>
      <c r="G83" s="63"/>
      <c r="H83" s="163"/>
      <c r="I83" s="163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163"/>
    </row>
    <row r="84" spans="1:20">
      <c r="A84" s="159" t="s">
        <v>260</v>
      </c>
      <c r="B84" s="104"/>
      <c r="C84" s="64"/>
      <c r="D84" s="61"/>
      <c r="E84" s="104"/>
      <c r="F84" s="61"/>
      <c r="G84" s="63"/>
      <c r="H84" s="163"/>
      <c r="I84" s="163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163"/>
    </row>
    <row r="85" spans="1:20">
      <c r="A85" s="159" t="s">
        <v>261</v>
      </c>
      <c r="B85" s="104"/>
      <c r="C85" s="64"/>
      <c r="D85" s="61"/>
      <c r="E85" s="104"/>
      <c r="F85" s="61"/>
      <c r="G85" s="63"/>
      <c r="H85" s="163"/>
      <c r="I85" s="163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163"/>
    </row>
    <row r="86" spans="1:20">
      <c r="A86" s="159" t="s">
        <v>262</v>
      </c>
      <c r="B86" s="104"/>
      <c r="C86" s="64"/>
      <c r="D86" s="61"/>
      <c r="E86" s="104"/>
      <c r="F86" s="61"/>
      <c r="G86" s="63"/>
      <c r="H86" s="163"/>
      <c r="I86" s="163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163"/>
    </row>
    <row r="87" spans="1:20">
      <c r="A87" s="159" t="s">
        <v>263</v>
      </c>
      <c r="B87" s="104"/>
      <c r="C87" s="64"/>
      <c r="D87" s="61"/>
      <c r="E87" s="104"/>
      <c r="F87" s="61"/>
      <c r="G87" s="63"/>
      <c r="H87" s="163"/>
      <c r="I87" s="163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163"/>
    </row>
    <row r="88" spans="1:20">
      <c r="A88" s="159" t="s">
        <v>264</v>
      </c>
      <c r="B88" s="104"/>
      <c r="C88" s="64"/>
      <c r="D88" s="61"/>
      <c r="E88" s="104"/>
      <c r="F88" s="61"/>
      <c r="G88" s="63"/>
      <c r="H88" s="163"/>
      <c r="I88" s="163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163"/>
    </row>
    <row r="89" spans="1:20">
      <c r="A89" s="159" t="s">
        <v>265</v>
      </c>
      <c r="B89" s="104"/>
      <c r="C89" s="64"/>
      <c r="D89" s="61"/>
      <c r="E89" s="104"/>
      <c r="F89" s="61"/>
      <c r="G89" s="63"/>
      <c r="H89" s="163"/>
      <c r="I89" s="163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163"/>
    </row>
    <row r="90" spans="1:20">
      <c r="A90" s="159" t="s">
        <v>266</v>
      </c>
      <c r="B90" s="104"/>
      <c r="C90" s="64"/>
      <c r="D90" s="61"/>
      <c r="E90" s="104"/>
      <c r="F90" s="61"/>
      <c r="G90" s="63"/>
      <c r="H90" s="163"/>
      <c r="I90" s="163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163"/>
    </row>
    <row r="91" spans="1:20">
      <c r="A91" s="159" t="s">
        <v>267</v>
      </c>
      <c r="B91" s="104"/>
      <c r="C91" s="64"/>
      <c r="D91" s="61"/>
      <c r="E91" s="104"/>
      <c r="F91" s="61"/>
      <c r="G91" s="63"/>
      <c r="H91" s="163"/>
      <c r="I91" s="163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163"/>
    </row>
    <row r="92" spans="1:20">
      <c r="A92" s="159" t="s">
        <v>268</v>
      </c>
      <c r="B92" s="104"/>
      <c r="C92" s="64"/>
      <c r="D92" s="61"/>
      <c r="E92" s="104"/>
      <c r="F92" s="61"/>
      <c r="G92" s="63"/>
      <c r="H92" s="163"/>
      <c r="I92" s="163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163"/>
    </row>
    <row r="93" spans="1:20">
      <c r="A93" s="159" t="s">
        <v>269</v>
      </c>
      <c r="B93" s="104"/>
      <c r="C93" s="64"/>
      <c r="D93" s="61"/>
      <c r="E93" s="104"/>
      <c r="F93" s="61"/>
      <c r="G93" s="63"/>
      <c r="H93" s="163"/>
      <c r="I93" s="163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163"/>
    </row>
    <row r="94" spans="1:20">
      <c r="A94" s="159" t="s">
        <v>270</v>
      </c>
      <c r="B94" s="104"/>
      <c r="C94" s="64"/>
      <c r="D94" s="61"/>
      <c r="E94" s="104"/>
      <c r="F94" s="61"/>
      <c r="G94" s="63"/>
      <c r="H94" s="163"/>
      <c r="I94" s="163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163"/>
    </row>
    <row r="95" spans="1:20">
      <c r="A95" s="159" t="s">
        <v>271</v>
      </c>
      <c r="B95" s="104"/>
      <c r="C95" s="64"/>
      <c r="D95" s="61"/>
      <c r="E95" s="104"/>
      <c r="F95" s="61"/>
      <c r="G95" s="63"/>
      <c r="H95" s="163"/>
      <c r="I95" s="163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163"/>
    </row>
    <row r="96" spans="1:20">
      <c r="A96" s="159" t="s">
        <v>272</v>
      </c>
      <c r="B96" s="104"/>
      <c r="C96" s="64"/>
      <c r="D96" s="61"/>
      <c r="E96" s="104"/>
      <c r="F96" s="61"/>
      <c r="G96" s="63"/>
      <c r="H96" s="163"/>
      <c r="I96" s="163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163"/>
    </row>
    <row r="97" spans="1:20">
      <c r="A97" s="159" t="s">
        <v>273</v>
      </c>
      <c r="B97" s="104"/>
      <c r="C97" s="64"/>
      <c r="D97" s="61"/>
      <c r="E97" s="104"/>
      <c r="F97" s="61"/>
      <c r="G97" s="63"/>
      <c r="H97" s="163"/>
      <c r="I97" s="163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163"/>
    </row>
    <row r="98" spans="1:20">
      <c r="A98" s="159" t="s">
        <v>274</v>
      </c>
      <c r="B98" s="104"/>
      <c r="C98" s="64"/>
      <c r="D98" s="61"/>
      <c r="E98" s="104"/>
      <c r="F98" s="61"/>
      <c r="G98" s="63"/>
      <c r="H98" s="163"/>
      <c r="I98" s="163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163"/>
    </row>
    <row r="99" spans="1:20">
      <c r="A99" s="159" t="s">
        <v>275</v>
      </c>
      <c r="B99" s="104"/>
      <c r="C99" s="64"/>
      <c r="D99" s="61"/>
      <c r="E99" s="104"/>
      <c r="F99" s="61"/>
      <c r="G99" s="63"/>
      <c r="H99" s="163"/>
      <c r="I99" s="163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163"/>
    </row>
    <row r="100" spans="1:20">
      <c r="A100" s="159" t="s">
        <v>276</v>
      </c>
      <c r="B100" s="104"/>
      <c r="C100" s="64"/>
      <c r="D100" s="61"/>
      <c r="E100" s="104"/>
      <c r="F100" s="61"/>
      <c r="G100" s="63"/>
      <c r="H100" s="163"/>
      <c r="I100" s="163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163"/>
    </row>
    <row r="101" spans="1:20">
      <c r="A101" s="159" t="s">
        <v>277</v>
      </c>
      <c r="B101" s="104"/>
      <c r="C101" s="64"/>
      <c r="D101" s="61"/>
      <c r="E101" s="104"/>
      <c r="F101" s="61"/>
      <c r="G101" s="63"/>
      <c r="H101" s="163"/>
      <c r="I101" s="163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163"/>
    </row>
    <row r="102" spans="1:20">
      <c r="A102" s="159" t="s">
        <v>278</v>
      </c>
      <c r="B102" s="104"/>
      <c r="C102" s="64"/>
      <c r="D102" s="61"/>
      <c r="E102" s="104"/>
      <c r="F102" s="61"/>
      <c r="G102" s="63"/>
      <c r="H102" s="163"/>
      <c r="I102" s="163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163"/>
    </row>
    <row r="103" spans="1:20">
      <c r="A103" s="159" t="s">
        <v>279</v>
      </c>
      <c r="B103" s="104"/>
      <c r="C103" s="64"/>
      <c r="D103" s="61"/>
      <c r="E103" s="104"/>
      <c r="F103" s="61"/>
      <c r="G103" s="63"/>
      <c r="H103" s="163"/>
      <c r="I103" s="163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163"/>
    </row>
    <row r="104" spans="1:20">
      <c r="A104" s="159" t="s">
        <v>280</v>
      </c>
      <c r="B104" s="104"/>
      <c r="C104" s="64"/>
      <c r="D104" s="61"/>
      <c r="E104" s="104"/>
      <c r="F104" s="61"/>
      <c r="G104" s="63"/>
      <c r="H104" s="163"/>
      <c r="I104" s="163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163"/>
    </row>
    <row r="105" spans="1:20">
      <c r="A105" s="159" t="s">
        <v>281</v>
      </c>
      <c r="B105" s="104"/>
      <c r="C105" s="64"/>
      <c r="D105" s="61"/>
      <c r="E105" s="104"/>
      <c r="F105" s="61"/>
      <c r="G105" s="63"/>
      <c r="H105" s="163"/>
      <c r="I105" s="163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163"/>
    </row>
    <row r="106" spans="1:20">
      <c r="A106" s="159" t="s">
        <v>282</v>
      </c>
      <c r="B106" s="104"/>
      <c r="C106" s="64"/>
      <c r="D106" s="61"/>
      <c r="E106" s="104"/>
      <c r="F106" s="61"/>
      <c r="G106" s="63"/>
      <c r="H106" s="163"/>
      <c r="I106" s="163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163"/>
    </row>
    <row r="107" spans="1:20">
      <c r="A107" s="159" t="s">
        <v>283</v>
      </c>
      <c r="B107" s="104"/>
      <c r="C107" s="64"/>
      <c r="D107" s="61"/>
      <c r="E107" s="104"/>
      <c r="F107" s="61"/>
      <c r="G107" s="63"/>
      <c r="H107" s="163"/>
      <c r="I107" s="163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163"/>
    </row>
    <row r="108" spans="1:20">
      <c r="A108" s="159" t="s">
        <v>284</v>
      </c>
      <c r="B108" s="104"/>
      <c r="C108" s="64"/>
      <c r="D108" s="61"/>
      <c r="E108" s="104"/>
      <c r="F108" s="61"/>
      <c r="G108" s="63"/>
      <c r="H108" s="163"/>
      <c r="I108" s="163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163"/>
    </row>
    <row r="109" spans="1:20">
      <c r="A109" s="159" t="s">
        <v>285</v>
      </c>
      <c r="B109" s="104"/>
      <c r="C109" s="64"/>
      <c r="D109" s="61"/>
      <c r="E109" s="104"/>
      <c r="F109" s="61"/>
      <c r="G109" s="63"/>
      <c r="H109" s="163"/>
      <c r="I109" s="163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163"/>
    </row>
    <row r="110" spans="1:20">
      <c r="A110" s="159" t="s">
        <v>286</v>
      </c>
      <c r="B110" s="104"/>
      <c r="C110" s="64"/>
      <c r="D110" s="61"/>
      <c r="E110" s="104"/>
      <c r="F110" s="61"/>
      <c r="G110" s="63"/>
      <c r="H110" s="163"/>
      <c r="I110" s="163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163"/>
    </row>
    <row r="111" spans="1:20">
      <c r="A111" s="159" t="s">
        <v>287</v>
      </c>
      <c r="B111" s="104"/>
      <c r="C111" s="64"/>
      <c r="D111" s="61"/>
      <c r="E111" s="104"/>
      <c r="F111" s="61"/>
      <c r="G111" s="63"/>
      <c r="H111" s="163"/>
      <c r="I111" s="163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163"/>
    </row>
    <row r="112" spans="1:20">
      <c r="A112" s="159" t="s">
        <v>288</v>
      </c>
      <c r="B112" s="104"/>
      <c r="C112" s="64"/>
      <c r="D112" s="61"/>
      <c r="E112" s="104"/>
      <c r="F112" s="61"/>
      <c r="G112" s="63"/>
      <c r="H112" s="163"/>
      <c r="I112" s="163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163"/>
    </row>
    <row r="113" spans="1:20">
      <c r="A113" s="159" t="s">
        <v>289</v>
      </c>
      <c r="B113" s="104"/>
      <c r="C113" s="64"/>
      <c r="D113" s="61"/>
      <c r="E113" s="104"/>
      <c r="F113" s="61"/>
      <c r="G113" s="63"/>
      <c r="H113" s="163"/>
      <c r="I113" s="163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163"/>
    </row>
    <row r="114" spans="1:20">
      <c r="A114" s="159" t="s">
        <v>290</v>
      </c>
      <c r="B114" s="104"/>
      <c r="C114" s="64"/>
      <c r="D114" s="61"/>
      <c r="E114" s="104"/>
      <c r="F114" s="61"/>
      <c r="G114" s="63"/>
      <c r="H114" s="163"/>
      <c r="I114" s="163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163"/>
    </row>
    <row r="115" spans="1:20">
      <c r="A115" s="159" t="s">
        <v>291</v>
      </c>
      <c r="B115" s="104"/>
      <c r="C115" s="64"/>
      <c r="D115" s="61"/>
      <c r="E115" s="104"/>
      <c r="F115" s="61"/>
      <c r="G115" s="63"/>
      <c r="H115" s="163"/>
      <c r="I115" s="163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163"/>
    </row>
    <row r="116" spans="1:20">
      <c r="A116" s="159" t="s">
        <v>292</v>
      </c>
      <c r="B116" s="104"/>
      <c r="C116" s="64"/>
      <c r="D116" s="61"/>
      <c r="E116" s="104"/>
      <c r="F116" s="61"/>
      <c r="G116" s="63"/>
      <c r="H116" s="163"/>
      <c r="I116" s="163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163"/>
    </row>
    <row r="117" spans="1:20">
      <c r="A117" s="159" t="s">
        <v>293</v>
      </c>
      <c r="B117" s="104"/>
      <c r="C117" s="64"/>
      <c r="D117" s="61"/>
      <c r="E117" s="104"/>
      <c r="F117" s="61"/>
      <c r="G117" s="63"/>
      <c r="H117" s="163"/>
      <c r="I117" s="163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163"/>
    </row>
    <row r="118" spans="1:20">
      <c r="A118" s="159" t="s">
        <v>294</v>
      </c>
      <c r="B118" s="104"/>
      <c r="C118" s="64"/>
      <c r="D118" s="61"/>
      <c r="E118" s="104"/>
      <c r="F118" s="61"/>
      <c r="G118" s="63"/>
      <c r="H118" s="163"/>
      <c r="I118" s="163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163"/>
    </row>
    <row r="119" spans="1:20">
      <c r="A119" s="159" t="s">
        <v>295</v>
      </c>
      <c r="B119" s="104"/>
      <c r="C119" s="64"/>
      <c r="D119" s="61"/>
      <c r="E119" s="104"/>
      <c r="F119" s="61"/>
      <c r="G119" s="63"/>
      <c r="H119" s="163"/>
      <c r="I119" s="163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163"/>
    </row>
    <row r="120" spans="1:20">
      <c r="A120" s="159" t="s">
        <v>296</v>
      </c>
      <c r="B120" s="104"/>
      <c r="C120" s="64"/>
      <c r="D120" s="61"/>
      <c r="E120" s="104"/>
      <c r="F120" s="61"/>
      <c r="G120" s="63"/>
      <c r="H120" s="163"/>
      <c r="I120" s="163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163"/>
    </row>
    <row r="121" spans="1:20">
      <c r="A121" s="159" t="s">
        <v>297</v>
      </c>
      <c r="B121" s="104"/>
      <c r="C121" s="64"/>
      <c r="D121" s="61"/>
      <c r="E121" s="104"/>
      <c r="F121" s="61"/>
      <c r="G121" s="63"/>
      <c r="H121" s="163"/>
      <c r="I121" s="163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163"/>
    </row>
    <row r="122" spans="1:20">
      <c r="A122" s="159" t="s">
        <v>298</v>
      </c>
      <c r="B122" s="104"/>
      <c r="C122" s="64"/>
      <c r="D122" s="61"/>
      <c r="E122" s="104"/>
      <c r="F122" s="61"/>
      <c r="G122" s="63"/>
      <c r="H122" s="163"/>
      <c r="I122" s="163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163"/>
    </row>
    <row r="123" spans="1:20">
      <c r="A123" s="159" t="s">
        <v>299</v>
      </c>
      <c r="B123" s="104"/>
      <c r="C123" s="64"/>
      <c r="D123" s="61"/>
      <c r="E123" s="104"/>
      <c r="F123" s="61"/>
      <c r="G123" s="63"/>
      <c r="H123" s="163"/>
      <c r="I123" s="163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163"/>
    </row>
    <row r="124" spans="1:20">
      <c r="A124" s="159" t="s">
        <v>300</v>
      </c>
      <c r="B124" s="104"/>
      <c r="C124" s="64"/>
      <c r="D124" s="61"/>
      <c r="E124" s="104"/>
      <c r="F124" s="61"/>
      <c r="G124" s="63"/>
      <c r="H124" s="163"/>
      <c r="I124" s="163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163"/>
    </row>
    <row r="125" spans="1:20">
      <c r="A125" s="159" t="s">
        <v>301</v>
      </c>
      <c r="B125" s="104"/>
      <c r="C125" s="64"/>
      <c r="D125" s="61"/>
      <c r="E125" s="104"/>
      <c r="F125" s="61"/>
      <c r="G125" s="63"/>
      <c r="H125" s="163"/>
      <c r="I125" s="163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163"/>
    </row>
    <row r="126" spans="1:20">
      <c r="A126" s="159" t="s">
        <v>302</v>
      </c>
      <c r="B126" s="104"/>
      <c r="C126" s="64"/>
      <c r="D126" s="61"/>
      <c r="E126" s="104"/>
      <c r="F126" s="61"/>
      <c r="G126" s="63"/>
      <c r="H126" s="163"/>
      <c r="I126" s="163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163"/>
    </row>
    <row r="127" spans="1:20">
      <c r="A127" s="159" t="s">
        <v>303</v>
      </c>
      <c r="B127" s="104"/>
      <c r="C127" s="64"/>
      <c r="D127" s="61"/>
      <c r="E127" s="104"/>
      <c r="F127" s="61"/>
      <c r="G127" s="63"/>
      <c r="H127" s="163"/>
      <c r="I127" s="163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163"/>
    </row>
    <row r="128" spans="1:20">
      <c r="A128" s="159" t="s">
        <v>304</v>
      </c>
      <c r="B128" s="104"/>
      <c r="C128" s="64"/>
      <c r="D128" s="61"/>
      <c r="E128" s="104"/>
      <c r="F128" s="61"/>
      <c r="G128" s="63"/>
      <c r="H128" s="163"/>
      <c r="I128" s="163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163"/>
    </row>
    <row r="129" spans="1:20">
      <c r="A129" s="159" t="s">
        <v>305</v>
      </c>
      <c r="B129" s="104"/>
      <c r="C129" s="64"/>
      <c r="D129" s="61"/>
      <c r="E129" s="104"/>
      <c r="F129" s="61"/>
      <c r="G129" s="63"/>
      <c r="H129" s="163"/>
      <c r="I129" s="163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163"/>
    </row>
    <row r="130" spans="1:20">
      <c r="A130" s="159" t="s">
        <v>306</v>
      </c>
      <c r="B130" s="104"/>
      <c r="C130" s="64"/>
      <c r="D130" s="61"/>
      <c r="E130" s="104"/>
      <c r="F130" s="61"/>
      <c r="G130" s="63"/>
      <c r="H130" s="163"/>
      <c r="I130" s="163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163"/>
    </row>
    <row r="131" spans="1:20">
      <c r="A131" s="159" t="s">
        <v>307</v>
      </c>
      <c r="B131" s="104"/>
      <c r="C131" s="64"/>
      <c r="D131" s="61"/>
      <c r="E131" s="104"/>
      <c r="F131" s="61"/>
      <c r="G131" s="63"/>
      <c r="H131" s="163"/>
      <c r="I131" s="163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163"/>
    </row>
    <row r="132" spans="1:20">
      <c r="A132" s="159" t="s">
        <v>308</v>
      </c>
      <c r="B132" s="104"/>
      <c r="C132" s="64"/>
      <c r="D132" s="61"/>
      <c r="E132" s="104"/>
      <c r="F132" s="61"/>
      <c r="G132" s="63"/>
      <c r="H132" s="163"/>
      <c r="I132" s="163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163"/>
    </row>
    <row r="133" spans="1:20">
      <c r="A133" s="159" t="s">
        <v>309</v>
      </c>
      <c r="B133" s="104"/>
      <c r="C133" s="64"/>
      <c r="D133" s="61"/>
      <c r="E133" s="104"/>
      <c r="F133" s="61"/>
      <c r="G133" s="63"/>
      <c r="H133" s="163"/>
      <c r="I133" s="163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163"/>
    </row>
    <row r="134" spans="1:20">
      <c r="A134" s="159" t="s">
        <v>310</v>
      </c>
      <c r="B134" s="104"/>
      <c r="C134" s="64"/>
      <c r="D134" s="61"/>
      <c r="E134" s="104"/>
      <c r="F134" s="61"/>
      <c r="G134" s="63"/>
      <c r="H134" s="163"/>
      <c r="I134" s="163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163"/>
    </row>
    <row r="135" spans="1:20">
      <c r="A135" s="159" t="s">
        <v>311</v>
      </c>
      <c r="B135" s="104"/>
      <c r="C135" s="64"/>
      <c r="D135" s="61"/>
      <c r="E135" s="104"/>
      <c r="F135" s="61"/>
      <c r="G135" s="63"/>
      <c r="H135" s="163"/>
      <c r="I135" s="163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163"/>
    </row>
    <row r="136" spans="1:20">
      <c r="A136" s="159" t="s">
        <v>312</v>
      </c>
      <c r="B136" s="104"/>
      <c r="C136" s="64"/>
      <c r="D136" s="61"/>
      <c r="E136" s="104"/>
      <c r="F136" s="61"/>
      <c r="G136" s="63"/>
      <c r="H136" s="163"/>
      <c r="I136" s="163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163"/>
    </row>
    <row r="137" spans="1:20">
      <c r="A137" s="159" t="s">
        <v>313</v>
      </c>
      <c r="B137" s="104"/>
      <c r="C137" s="64"/>
      <c r="D137" s="61"/>
      <c r="E137" s="104"/>
      <c r="F137" s="61"/>
      <c r="G137" s="63"/>
      <c r="H137" s="163"/>
      <c r="I137" s="163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163"/>
    </row>
    <row r="138" spans="1:20">
      <c r="A138" s="159" t="s">
        <v>314</v>
      </c>
      <c r="B138" s="104"/>
      <c r="C138" s="64"/>
      <c r="D138" s="61"/>
      <c r="E138" s="104"/>
      <c r="F138" s="61"/>
      <c r="G138" s="63"/>
      <c r="H138" s="163"/>
      <c r="I138" s="163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163"/>
    </row>
    <row r="139" spans="1:20">
      <c r="A139" s="159" t="s">
        <v>315</v>
      </c>
      <c r="B139" s="104"/>
      <c r="C139" s="64"/>
      <c r="D139" s="61"/>
      <c r="E139" s="104"/>
      <c r="F139" s="61"/>
      <c r="G139" s="63"/>
      <c r="H139" s="163"/>
      <c r="I139" s="163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163"/>
    </row>
    <row r="140" spans="1:20">
      <c r="A140" s="159" t="s">
        <v>316</v>
      </c>
      <c r="B140" s="104"/>
      <c r="C140" s="64"/>
      <c r="D140" s="61"/>
      <c r="E140" s="104"/>
      <c r="F140" s="61"/>
      <c r="G140" s="63"/>
      <c r="H140" s="163"/>
      <c r="I140" s="163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163"/>
    </row>
    <row r="141" spans="1:20">
      <c r="A141" s="159" t="s">
        <v>317</v>
      </c>
      <c r="B141" s="104"/>
      <c r="C141" s="64"/>
      <c r="D141" s="61"/>
      <c r="E141" s="104"/>
      <c r="F141" s="61"/>
      <c r="G141" s="63"/>
      <c r="H141" s="163"/>
      <c r="I141" s="163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163"/>
    </row>
    <row r="142" spans="1:20">
      <c r="A142" s="159" t="s">
        <v>318</v>
      </c>
      <c r="B142" s="104"/>
      <c r="C142" s="64"/>
      <c r="D142" s="61"/>
      <c r="E142" s="104"/>
      <c r="F142" s="61"/>
      <c r="G142" s="63"/>
      <c r="H142" s="163"/>
      <c r="I142" s="163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163"/>
    </row>
    <row r="143" spans="1:20">
      <c r="A143" s="159" t="s">
        <v>319</v>
      </c>
      <c r="B143" s="104"/>
      <c r="C143" s="64"/>
      <c r="D143" s="61"/>
      <c r="E143" s="104"/>
      <c r="F143" s="61"/>
      <c r="G143" s="63"/>
      <c r="H143" s="163"/>
      <c r="I143" s="163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163"/>
    </row>
    <row r="144" spans="1:20">
      <c r="A144" s="159" t="s">
        <v>320</v>
      </c>
      <c r="B144" s="104"/>
      <c r="C144" s="64"/>
      <c r="D144" s="61"/>
      <c r="E144" s="104"/>
      <c r="F144" s="61"/>
      <c r="G144" s="63"/>
      <c r="H144" s="163"/>
      <c r="I144" s="163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163"/>
    </row>
    <row r="145" spans="1:20">
      <c r="A145" s="159" t="s">
        <v>321</v>
      </c>
      <c r="B145" s="104"/>
      <c r="C145" s="64"/>
      <c r="D145" s="61"/>
      <c r="E145" s="104"/>
      <c r="F145" s="61"/>
      <c r="G145" s="63"/>
      <c r="H145" s="163"/>
      <c r="I145" s="163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163"/>
    </row>
    <row r="146" spans="1:20">
      <c r="A146" s="159" t="s">
        <v>322</v>
      </c>
      <c r="B146" s="104"/>
      <c r="C146" s="64"/>
      <c r="D146" s="61"/>
      <c r="E146" s="104"/>
      <c r="F146" s="61"/>
      <c r="G146" s="63"/>
      <c r="H146" s="163"/>
      <c r="I146" s="163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163"/>
    </row>
    <row r="147" spans="1:20">
      <c r="A147" s="159" t="s">
        <v>323</v>
      </c>
      <c r="B147" s="104"/>
      <c r="C147" s="64"/>
      <c r="D147" s="61"/>
      <c r="E147" s="104"/>
      <c r="F147" s="61"/>
      <c r="G147" s="63"/>
      <c r="H147" s="163"/>
      <c r="I147" s="163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163"/>
    </row>
    <row r="148" spans="1:20">
      <c r="A148" s="159" t="s">
        <v>324</v>
      </c>
      <c r="B148" s="104"/>
      <c r="C148" s="64"/>
      <c r="D148" s="61"/>
      <c r="E148" s="104"/>
      <c r="F148" s="61"/>
      <c r="G148" s="63"/>
      <c r="H148" s="163"/>
      <c r="I148" s="163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163"/>
    </row>
    <row r="149" spans="1:20">
      <c r="A149" s="159" t="s">
        <v>325</v>
      </c>
      <c r="B149" s="104"/>
      <c r="C149" s="64"/>
      <c r="D149" s="61"/>
      <c r="E149" s="104"/>
      <c r="F149" s="61"/>
      <c r="G149" s="63"/>
      <c r="H149" s="163"/>
      <c r="I149" s="163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163"/>
    </row>
    <row r="150" spans="1:20">
      <c r="A150" s="159" t="s">
        <v>326</v>
      </c>
      <c r="B150" s="104"/>
      <c r="C150" s="64"/>
      <c r="D150" s="61"/>
      <c r="E150" s="104"/>
      <c r="F150" s="61"/>
      <c r="G150" s="63"/>
      <c r="H150" s="163"/>
      <c r="I150" s="163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163"/>
    </row>
    <row r="151" spans="1:20">
      <c r="A151" s="159" t="s">
        <v>327</v>
      </c>
      <c r="B151" s="104"/>
      <c r="C151" s="64"/>
      <c r="D151" s="61"/>
      <c r="E151" s="104"/>
      <c r="F151" s="61"/>
      <c r="G151" s="63"/>
      <c r="H151" s="163"/>
      <c r="I151" s="163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163"/>
    </row>
    <row r="152" spans="1:20">
      <c r="A152" s="159" t="s">
        <v>328</v>
      </c>
      <c r="B152" s="104"/>
      <c r="C152" s="64"/>
      <c r="D152" s="61"/>
      <c r="E152" s="104"/>
      <c r="F152" s="61"/>
      <c r="G152" s="63"/>
      <c r="H152" s="163"/>
      <c r="I152" s="163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163"/>
    </row>
    <row r="153" spans="1:20">
      <c r="A153" s="159" t="s">
        <v>329</v>
      </c>
      <c r="B153" s="104"/>
      <c r="C153" s="64"/>
      <c r="D153" s="61"/>
      <c r="E153" s="104"/>
      <c r="F153" s="61"/>
      <c r="G153" s="63"/>
      <c r="H153" s="163"/>
      <c r="I153" s="163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163"/>
    </row>
    <row r="154" spans="1:20">
      <c r="A154" s="159" t="s">
        <v>330</v>
      </c>
      <c r="B154" s="104"/>
      <c r="C154" s="64"/>
      <c r="D154" s="61"/>
      <c r="E154" s="104"/>
      <c r="F154" s="61"/>
      <c r="G154" s="63"/>
      <c r="H154" s="163"/>
      <c r="I154" s="163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163"/>
    </row>
    <row r="155" spans="1:20">
      <c r="A155" s="159" t="s">
        <v>331</v>
      </c>
      <c r="B155" s="104"/>
      <c r="C155" s="64"/>
      <c r="D155" s="61"/>
      <c r="E155" s="104"/>
      <c r="F155" s="61"/>
      <c r="G155" s="63"/>
      <c r="H155" s="163"/>
      <c r="I155" s="163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163"/>
    </row>
  </sheetData>
  <dataValidations count="1">
    <dataValidation type="textLength" operator="equal" allowBlank="1" showErrorMessage="1" errorTitle="Код ОТКМО" error="Введите 11-ти значный код" promptTitle="Код ОКТМО" prompt="Введите 11-ти значный код" sqref="C6:C155" xr:uid="{00000000-0002-0000-0300-000000000000}">
      <formula1>11</formula1>
      <formula2>0</formula2>
    </dataValidation>
  </dataValidations>
  <pageMargins left="0.23611111111111099" right="0.23611111111111099" top="0.74791666666666701" bottom="0.74791666666666701" header="0.511811023622047" footer="0.511811023622047"/>
  <pageSetup paperSize="8" fitToHeight="0" orientation="landscape" horizontalDpi="300" verticalDpi="300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1000000}">
          <x14:formula1>
            <xm:f>справочники!$U$3:$U$14</xm:f>
          </x14:formula1>
          <x14:formula2>
            <xm:f>0</xm:f>
          </x14:formula2>
          <xm:sqref>R6:R155</xm:sqref>
        </x14:dataValidation>
        <x14:dataValidation type="list" allowBlank="1" showInputMessage="1" showErrorMessage="1" xr:uid="{00000000-0002-0000-0300-000002000000}">
          <x14:formula1>
            <xm:f>справочники!$V$3:$V$8</xm:f>
          </x14:formula1>
          <x14:formula2>
            <xm:f>0</xm:f>
          </x14:formula2>
          <xm:sqref>Q6:Q155</xm:sqref>
        </x14:dataValidation>
        <x14:dataValidation type="list" allowBlank="1" showInputMessage="1" showErrorMessage="1" xr:uid="{00000000-0002-0000-0300-000003000000}">
          <x14:formula1>
            <xm:f>справочники!$B$3:$B$4</xm:f>
          </x14:formula1>
          <x14:formula2>
            <xm:f>0</xm:f>
          </x14:formula2>
          <xm:sqref>D6:D155</xm:sqref>
        </x14:dataValidation>
        <x14:dataValidation type="list" allowBlank="1" showInputMessage="1" showErrorMessage="1" xr:uid="{00000000-0002-0000-0300-000004000000}">
          <x14:formula1>
            <xm:f>справочники!$E$3:$E$7</xm:f>
          </x14:formula1>
          <x14:formula2>
            <xm:f>0</xm:f>
          </x14:formula2>
          <xm:sqref>G6:G155</xm:sqref>
        </x14:dataValidation>
        <x14:dataValidation type="list" allowBlank="1" showInputMessage="1" showErrorMessage="1" xr:uid="{00000000-0002-0000-0300-000005000000}">
          <x14:formula1>
            <xm:f>справочники!$D$3:$D$14</xm:f>
          </x14:formula1>
          <x14:formula2>
            <xm:f>0</xm:f>
          </x14:formula2>
          <xm:sqref>F6:F155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34"/>
  <sheetViews>
    <sheetView zoomScaleNormal="100" workbookViewId="0">
      <selection activeCell="B28" sqref="B28"/>
    </sheetView>
  </sheetViews>
  <sheetFormatPr defaultColWidth="26.6640625" defaultRowHeight="14.4"/>
  <cols>
    <col min="1" max="1" width="6.21875" style="155" customWidth="1"/>
    <col min="2" max="2" width="19.44140625" style="155" customWidth="1"/>
    <col min="3" max="3" width="35.6640625" style="155" customWidth="1"/>
    <col min="4" max="4" width="39" style="155" customWidth="1"/>
    <col min="5" max="1024" width="26.5546875" style="155"/>
  </cols>
  <sheetData>
    <row r="1" spans="1:6" ht="15.6">
      <c r="A1" s="12" t="s">
        <v>332</v>
      </c>
    </row>
    <row r="2" spans="1:6">
      <c r="A2" s="165"/>
    </row>
    <row r="3" spans="1:6" ht="15.75" customHeight="1">
      <c r="A3" s="421" t="s">
        <v>333</v>
      </c>
      <c r="B3" s="422" t="s">
        <v>334</v>
      </c>
      <c r="C3" s="423" t="s">
        <v>335</v>
      </c>
      <c r="D3" s="423"/>
      <c r="E3" s="423" t="s">
        <v>336</v>
      </c>
      <c r="F3" s="423"/>
    </row>
    <row r="4" spans="1:6" ht="42" customHeight="1">
      <c r="A4" s="421"/>
      <c r="B4" s="422"/>
      <c r="C4" s="424"/>
      <c r="D4" s="424"/>
      <c r="E4" s="424"/>
      <c r="F4" s="424"/>
    </row>
    <row r="5" spans="1:6" ht="32.25" customHeight="1">
      <c r="A5" s="425" t="s">
        <v>337</v>
      </c>
      <c r="B5" s="426" t="s">
        <v>338</v>
      </c>
      <c r="C5" s="112" t="s">
        <v>339</v>
      </c>
      <c r="D5" s="113" t="s">
        <v>340</v>
      </c>
      <c r="E5" s="113" t="s">
        <v>341</v>
      </c>
      <c r="F5" s="168" t="s">
        <v>342</v>
      </c>
    </row>
    <row r="6" spans="1:6" ht="31.5" customHeight="1">
      <c r="A6" s="425"/>
      <c r="B6" s="426"/>
      <c r="C6" s="169"/>
      <c r="D6" s="170"/>
      <c r="E6" s="170"/>
      <c r="F6" s="171"/>
    </row>
    <row r="7" spans="1:6" ht="31.5" customHeight="1">
      <c r="A7" s="421" t="s">
        <v>343</v>
      </c>
      <c r="B7" s="422" t="s">
        <v>344</v>
      </c>
      <c r="C7" s="112" t="s">
        <v>339</v>
      </c>
      <c r="D7" s="113" t="s">
        <v>340</v>
      </c>
      <c r="E7" s="113" t="s">
        <v>341</v>
      </c>
      <c r="F7" s="168" t="s">
        <v>342</v>
      </c>
    </row>
    <row r="8" spans="1:6" ht="59.25" customHeight="1">
      <c r="A8" s="421"/>
      <c r="B8" s="422"/>
      <c r="C8" s="169"/>
      <c r="D8" s="170"/>
      <c r="E8" s="170"/>
      <c r="F8" s="171"/>
    </row>
    <row r="9" spans="1:6" ht="66" customHeight="1">
      <c r="A9" s="172" t="s">
        <v>345</v>
      </c>
      <c r="B9" s="173" t="s">
        <v>346</v>
      </c>
      <c r="C9" s="112" t="s">
        <v>339</v>
      </c>
      <c r="D9" s="113" t="s">
        <v>340</v>
      </c>
      <c r="E9" s="113" t="s">
        <v>341</v>
      </c>
      <c r="F9" s="168" t="s">
        <v>342</v>
      </c>
    </row>
    <row r="10" spans="1:6">
      <c r="A10" s="174" t="s">
        <v>347</v>
      </c>
      <c r="B10" s="175" t="s">
        <v>348</v>
      </c>
      <c r="C10" s="176"/>
      <c r="D10" s="177"/>
      <c r="E10" s="177"/>
      <c r="F10" s="178"/>
    </row>
    <row r="11" spans="1:6">
      <c r="A11" s="174" t="s">
        <v>349</v>
      </c>
      <c r="B11" s="175" t="s">
        <v>350</v>
      </c>
      <c r="C11" s="176"/>
      <c r="D11" s="177"/>
      <c r="E11" s="177"/>
      <c r="F11" s="178"/>
    </row>
    <row r="12" spans="1:6">
      <c r="A12" s="174" t="s">
        <v>351</v>
      </c>
      <c r="B12" s="175" t="s">
        <v>352</v>
      </c>
      <c r="C12" s="176"/>
      <c r="D12" s="177"/>
      <c r="E12" s="177"/>
      <c r="F12" s="178"/>
    </row>
    <row r="13" spans="1:6">
      <c r="A13" s="179" t="s">
        <v>353</v>
      </c>
      <c r="B13" s="180" t="s">
        <v>353</v>
      </c>
      <c r="C13" s="169"/>
      <c r="D13" s="170"/>
      <c r="E13" s="170"/>
      <c r="F13" s="171"/>
    </row>
    <row r="14" spans="1:6" ht="99.75" customHeight="1">
      <c r="A14" s="181" t="s">
        <v>354</v>
      </c>
      <c r="B14" s="182" t="s">
        <v>355</v>
      </c>
      <c r="C14" s="112" t="s">
        <v>356</v>
      </c>
      <c r="D14" s="113" t="s">
        <v>340</v>
      </c>
      <c r="E14" s="113" t="s">
        <v>341</v>
      </c>
      <c r="F14" s="168" t="s">
        <v>342</v>
      </c>
    </row>
    <row r="15" spans="1:6">
      <c r="A15" s="174" t="s">
        <v>357</v>
      </c>
      <c r="B15" s="183" t="s">
        <v>348</v>
      </c>
      <c r="C15" s="176"/>
      <c r="D15" s="177"/>
      <c r="E15" s="177"/>
      <c r="F15" s="178"/>
    </row>
    <row r="16" spans="1:6">
      <c r="A16" s="174" t="s">
        <v>358</v>
      </c>
      <c r="B16" s="183" t="s">
        <v>350</v>
      </c>
      <c r="C16" s="176"/>
      <c r="D16" s="177"/>
      <c r="E16" s="177"/>
      <c r="F16" s="178"/>
    </row>
    <row r="17" spans="1:6">
      <c r="A17" s="174" t="s">
        <v>359</v>
      </c>
      <c r="B17" s="183" t="s">
        <v>352</v>
      </c>
      <c r="C17" s="176"/>
      <c r="D17" s="177"/>
      <c r="E17" s="177"/>
      <c r="F17" s="178"/>
    </row>
    <row r="18" spans="1:6">
      <c r="A18" s="184" t="s">
        <v>353</v>
      </c>
      <c r="B18" s="185" t="s">
        <v>353</v>
      </c>
      <c r="C18" s="169"/>
      <c r="D18" s="170"/>
      <c r="E18" s="170"/>
      <c r="F18" s="171"/>
    </row>
    <row r="19" spans="1:6" ht="15.75" customHeight="1">
      <c r="A19" s="421" t="s">
        <v>360</v>
      </c>
      <c r="B19" s="422" t="s">
        <v>361</v>
      </c>
      <c r="C19" s="427" t="s">
        <v>362</v>
      </c>
      <c r="D19" s="427"/>
      <c r="E19" s="427"/>
      <c r="F19" s="427"/>
    </row>
    <row r="20" spans="1:6" ht="15.75" customHeight="1">
      <c r="A20" s="421"/>
      <c r="B20" s="422"/>
      <c r="C20" s="428" t="s">
        <v>363</v>
      </c>
      <c r="D20" s="428"/>
      <c r="E20" s="428"/>
      <c r="F20" s="428"/>
    </row>
    <row r="21" spans="1:6" ht="15.75" customHeight="1">
      <c r="A21" s="421"/>
      <c r="B21" s="422"/>
      <c r="C21" s="428" t="s">
        <v>364</v>
      </c>
      <c r="D21" s="428"/>
      <c r="E21" s="428"/>
      <c r="F21" s="428"/>
    </row>
    <row r="22" spans="1:6" ht="15.75" customHeight="1">
      <c r="A22" s="421"/>
      <c r="B22" s="422"/>
      <c r="C22" s="429" t="s">
        <v>365</v>
      </c>
      <c r="D22" s="429"/>
      <c r="E22" s="429"/>
      <c r="F22" s="429"/>
    </row>
    <row r="23" spans="1:6" ht="20.25" customHeight="1">
      <c r="A23" s="425" t="s">
        <v>366</v>
      </c>
      <c r="B23" s="426" t="s">
        <v>367</v>
      </c>
      <c r="C23" s="427" t="s">
        <v>362</v>
      </c>
      <c r="D23" s="427"/>
      <c r="E23" s="427"/>
      <c r="F23" s="427"/>
    </row>
    <row r="24" spans="1:6" ht="20.25" customHeight="1">
      <c r="A24" s="425"/>
      <c r="B24" s="426"/>
      <c r="C24" s="428" t="s">
        <v>363</v>
      </c>
      <c r="D24" s="428"/>
      <c r="E24" s="428"/>
      <c r="F24" s="428"/>
    </row>
    <row r="25" spans="1:6" ht="20.25" customHeight="1">
      <c r="A25" s="425"/>
      <c r="B25" s="426"/>
      <c r="C25" s="428" t="s">
        <v>364</v>
      </c>
      <c r="D25" s="428"/>
      <c r="E25" s="428"/>
      <c r="F25" s="428"/>
    </row>
    <row r="26" spans="1:6" ht="20.25" customHeight="1">
      <c r="A26" s="425"/>
      <c r="B26" s="426"/>
      <c r="C26" s="429" t="s">
        <v>365</v>
      </c>
      <c r="D26" s="429"/>
      <c r="E26" s="429"/>
      <c r="F26" s="429"/>
    </row>
    <row r="27" spans="1:6" ht="52.5" customHeight="1">
      <c r="A27" s="166" t="s">
        <v>368</v>
      </c>
      <c r="B27" s="167" t="s">
        <v>369</v>
      </c>
      <c r="C27" s="430" t="s">
        <v>370</v>
      </c>
      <c r="D27" s="430"/>
      <c r="E27" s="430"/>
      <c r="F27" s="430"/>
    </row>
    <row r="28" spans="1:6" ht="15.75" customHeight="1">
      <c r="A28" s="421" t="s">
        <v>371</v>
      </c>
      <c r="B28" s="422" t="s">
        <v>372</v>
      </c>
      <c r="C28" s="431" t="s">
        <v>373</v>
      </c>
      <c r="D28" s="431"/>
      <c r="E28" s="431"/>
      <c r="F28" s="431"/>
    </row>
    <row r="29" spans="1:6" ht="15.75" customHeight="1">
      <c r="A29" s="421"/>
      <c r="B29" s="422"/>
      <c r="C29" s="432" t="s">
        <v>374</v>
      </c>
      <c r="D29" s="432"/>
      <c r="E29" s="432"/>
      <c r="F29" s="432"/>
    </row>
    <row r="30" spans="1:6" ht="15.75" customHeight="1">
      <c r="A30" s="421"/>
      <c r="B30" s="422"/>
      <c r="C30" s="432" t="s">
        <v>374</v>
      </c>
      <c r="D30" s="432"/>
      <c r="E30" s="432"/>
      <c r="F30" s="432"/>
    </row>
    <row r="31" spans="1:6" ht="15.75" customHeight="1">
      <c r="A31" s="421"/>
      <c r="B31" s="422"/>
      <c r="C31" s="432" t="s">
        <v>374</v>
      </c>
      <c r="D31" s="432"/>
      <c r="E31" s="432"/>
      <c r="F31" s="432"/>
    </row>
    <row r="32" spans="1:6" ht="15.75" customHeight="1">
      <c r="A32" s="421"/>
      <c r="B32" s="422"/>
      <c r="C32" s="432" t="s">
        <v>374</v>
      </c>
      <c r="D32" s="432"/>
      <c r="E32" s="432"/>
      <c r="F32" s="432"/>
    </row>
    <row r="33" spans="1:6" ht="15.75" customHeight="1">
      <c r="A33" s="421"/>
      <c r="B33" s="422"/>
      <c r="C33" s="432" t="s">
        <v>374</v>
      </c>
      <c r="D33" s="432"/>
      <c r="E33" s="432"/>
      <c r="F33" s="432"/>
    </row>
    <row r="34" spans="1:6" ht="12.75" customHeight="1">
      <c r="A34" s="421"/>
      <c r="B34" s="422"/>
      <c r="C34" s="433" t="s">
        <v>375</v>
      </c>
      <c r="D34" s="433"/>
      <c r="E34" s="433"/>
      <c r="F34" s="433"/>
    </row>
  </sheetData>
  <sheetProtection algorithmName="SHA-512" hashValue="NkkhYw6ZEsztrPoZops8bzylKddYryrHeHALsqlHIJB/jOzs1JR2ph7Snngra8oXmpPSps2A3vhgmDbZVj1egg==" saltValue="RPTOkS/HWgRvaw6qa8HHQw==" spinCount="100000" sheet="1" objects="1" scenarios="1"/>
  <mergeCells count="32">
    <mergeCell ref="C27:F27"/>
    <mergeCell ref="A28:A34"/>
    <mergeCell ref="B28:B34"/>
    <mergeCell ref="C28:F28"/>
    <mergeCell ref="C29:F29"/>
    <mergeCell ref="C30:F30"/>
    <mergeCell ref="C31:F31"/>
    <mergeCell ref="C32:F32"/>
    <mergeCell ref="C33:F33"/>
    <mergeCell ref="C34:F34"/>
    <mergeCell ref="C19:F19"/>
    <mergeCell ref="C20:F20"/>
    <mergeCell ref="C21:F21"/>
    <mergeCell ref="C22:F22"/>
    <mergeCell ref="A23:A26"/>
    <mergeCell ref="B23:B26"/>
    <mergeCell ref="C23:F23"/>
    <mergeCell ref="C24:F24"/>
    <mergeCell ref="C25:F25"/>
    <mergeCell ref="C26:F26"/>
    <mergeCell ref="A5:A6"/>
    <mergeCell ref="B5:B6"/>
    <mergeCell ref="A7:A8"/>
    <mergeCell ref="B7:B8"/>
    <mergeCell ref="A19:A22"/>
    <mergeCell ref="B19:B22"/>
    <mergeCell ref="A3:A4"/>
    <mergeCell ref="B3:B4"/>
    <mergeCell ref="C3:D3"/>
    <mergeCell ref="E3:F3"/>
    <mergeCell ref="C4:D4"/>
    <mergeCell ref="E4:F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9"/>
  <sheetViews>
    <sheetView topLeftCell="A4" zoomScaleNormal="100" workbookViewId="0">
      <selection activeCell="P18" sqref="P18"/>
    </sheetView>
  </sheetViews>
  <sheetFormatPr defaultColWidth="4.6640625" defaultRowHeight="14.4"/>
  <cols>
    <col min="1" max="1" width="6" customWidth="1"/>
    <col min="2" max="2" width="50.33203125" customWidth="1"/>
    <col min="3" max="3" width="10" customWidth="1"/>
    <col min="4" max="4" width="13.88671875" customWidth="1"/>
    <col min="5" max="10" width="14.6640625" customWidth="1"/>
  </cols>
  <sheetData>
    <row r="1" spans="1:10" ht="15.6">
      <c r="A1" s="434" t="s">
        <v>376</v>
      </c>
      <c r="B1" s="434"/>
      <c r="C1" s="434"/>
      <c r="D1" s="434"/>
      <c r="E1" s="434"/>
      <c r="F1" s="434"/>
      <c r="G1" s="434"/>
      <c r="H1" s="434"/>
      <c r="I1" s="434"/>
      <c r="J1" s="434"/>
    </row>
    <row r="2" spans="1:10" ht="15.6">
      <c r="A2" s="434" t="s">
        <v>377</v>
      </c>
      <c r="B2" s="434"/>
      <c r="C2" s="434"/>
      <c r="D2" s="434"/>
      <c r="E2" s="434"/>
      <c r="F2" s="434"/>
      <c r="G2" s="434"/>
      <c r="H2" s="434"/>
      <c r="I2" s="434"/>
      <c r="J2" s="434"/>
    </row>
    <row r="3" spans="1:10" ht="23.25" customHeight="1">
      <c r="A3" s="186"/>
      <c r="B3" s="186"/>
      <c r="C3" s="186" t="s">
        <v>378</v>
      </c>
      <c r="D3" s="435"/>
      <c r="E3" s="435"/>
      <c r="F3" s="435"/>
      <c r="G3" s="435"/>
      <c r="H3" s="186"/>
      <c r="I3" s="186"/>
      <c r="J3" s="186"/>
    </row>
    <row r="4" spans="1:10">
      <c r="A4" s="436" t="s">
        <v>379</v>
      </c>
      <c r="B4" s="436"/>
      <c r="C4" s="436"/>
      <c r="D4" s="436"/>
      <c r="E4" s="436"/>
      <c r="F4" s="436"/>
      <c r="G4" s="436"/>
      <c r="H4" s="436"/>
      <c r="I4" s="436"/>
      <c r="J4" s="436"/>
    </row>
    <row r="5" spans="1:10" ht="15.6">
      <c r="A5" s="187"/>
    </row>
    <row r="6" spans="1:10" ht="15" customHeight="1">
      <c r="A6" s="437" t="s">
        <v>6</v>
      </c>
      <c r="B6" s="438" t="s">
        <v>380</v>
      </c>
      <c r="C6" s="438" t="s">
        <v>381</v>
      </c>
      <c r="D6" s="438" t="s">
        <v>382</v>
      </c>
      <c r="E6" s="438"/>
      <c r="F6" s="439" t="s">
        <v>383</v>
      </c>
      <c r="G6" s="439"/>
      <c r="H6" s="439"/>
      <c r="I6" s="439"/>
      <c r="J6" s="439"/>
    </row>
    <row r="7" spans="1:10" ht="15" customHeight="1">
      <c r="A7" s="437"/>
      <c r="B7" s="438"/>
      <c r="C7" s="438"/>
      <c r="D7" s="440" t="s">
        <v>384</v>
      </c>
      <c r="E7" s="440" t="s">
        <v>385</v>
      </c>
      <c r="F7" s="188" t="s">
        <v>386</v>
      </c>
      <c r="G7" s="188" t="s">
        <v>387</v>
      </c>
      <c r="H7" s="188" t="s">
        <v>388</v>
      </c>
      <c r="I7" s="188" t="s">
        <v>389</v>
      </c>
      <c r="J7" s="189" t="s">
        <v>390</v>
      </c>
    </row>
    <row r="8" spans="1:10" ht="21.75" customHeight="1">
      <c r="A8" s="437"/>
      <c r="B8" s="438"/>
      <c r="C8" s="438"/>
      <c r="D8" s="438"/>
      <c r="E8" s="438"/>
      <c r="F8" s="190" t="s">
        <v>391</v>
      </c>
      <c r="G8" s="190" t="s">
        <v>392</v>
      </c>
      <c r="H8" s="190" t="s">
        <v>393</v>
      </c>
      <c r="I8" s="190" t="s">
        <v>394</v>
      </c>
      <c r="J8" s="191" t="s">
        <v>395</v>
      </c>
    </row>
    <row r="9" spans="1:10" s="194" customFormat="1" ht="11.25" customHeight="1">
      <c r="A9" s="192">
        <v>1</v>
      </c>
      <c r="B9" s="120">
        <v>2</v>
      </c>
      <c r="C9" s="120">
        <v>3</v>
      </c>
      <c r="D9" s="120">
        <v>4</v>
      </c>
      <c r="E9" s="120">
        <v>5</v>
      </c>
      <c r="F9" s="120">
        <v>6</v>
      </c>
      <c r="G9" s="120">
        <v>7</v>
      </c>
      <c r="H9" s="120">
        <v>8</v>
      </c>
      <c r="I9" s="120">
        <v>9</v>
      </c>
      <c r="J9" s="193">
        <v>10</v>
      </c>
    </row>
    <row r="10" spans="1:10" ht="62.4">
      <c r="A10" s="195">
        <v>1</v>
      </c>
      <c r="B10" s="196" t="s">
        <v>396</v>
      </c>
      <c r="C10" s="197" t="s">
        <v>397</v>
      </c>
      <c r="D10" s="197" t="s">
        <v>398</v>
      </c>
      <c r="E10" s="198">
        <v>0.6</v>
      </c>
      <c r="F10" s="198">
        <v>0.6</v>
      </c>
      <c r="G10" s="198">
        <v>0.6</v>
      </c>
      <c r="H10" s="198">
        <v>0.6</v>
      </c>
      <c r="I10" s="198">
        <v>0.6</v>
      </c>
      <c r="J10" s="199">
        <v>0.6</v>
      </c>
    </row>
    <row r="11" spans="1:10" ht="27.6">
      <c r="A11" s="200" t="s">
        <v>399</v>
      </c>
      <c r="B11" s="201" t="s">
        <v>400</v>
      </c>
      <c r="C11" s="114" t="s">
        <v>401</v>
      </c>
      <c r="D11" s="114" t="s">
        <v>402</v>
      </c>
      <c r="E11" s="202">
        <v>15632</v>
      </c>
      <c r="F11" s="202">
        <f>E11+600</f>
        <v>16232</v>
      </c>
      <c r="G11" s="202">
        <f>F11+600</f>
        <v>16832</v>
      </c>
      <c r="H11" s="202">
        <f>G11+600</f>
        <v>17432</v>
      </c>
      <c r="I11" s="202">
        <f>H11+600</f>
        <v>18032</v>
      </c>
      <c r="J11" s="203">
        <f>I11+600</f>
        <v>18632</v>
      </c>
    </row>
    <row r="12" spans="1:10" ht="46.8">
      <c r="A12" s="204">
        <v>2</v>
      </c>
      <c r="B12" s="205" t="s">
        <v>403</v>
      </c>
      <c r="C12" s="114" t="s">
        <v>404</v>
      </c>
      <c r="D12" s="114" t="s">
        <v>405</v>
      </c>
      <c r="E12" s="206">
        <v>0.05</v>
      </c>
      <c r="F12" s="206">
        <v>0.05</v>
      </c>
      <c r="G12" s="206">
        <v>0.05</v>
      </c>
      <c r="H12" s="206">
        <v>0.05</v>
      </c>
      <c r="I12" s="206">
        <v>0.05</v>
      </c>
      <c r="J12" s="207">
        <v>0.05</v>
      </c>
    </row>
    <row r="13" spans="1:10" ht="78">
      <c r="A13" s="204">
        <v>3</v>
      </c>
      <c r="B13" s="205" t="s">
        <v>406</v>
      </c>
      <c r="C13" s="114" t="s">
        <v>404</v>
      </c>
      <c r="D13" s="114" t="s">
        <v>405</v>
      </c>
      <c r="E13" s="206">
        <v>0.01</v>
      </c>
      <c r="F13" s="206">
        <v>0.01</v>
      </c>
      <c r="G13" s="206">
        <v>0.01</v>
      </c>
      <c r="H13" s="206">
        <v>0.01</v>
      </c>
      <c r="I13" s="206">
        <v>0.01</v>
      </c>
      <c r="J13" s="207">
        <v>0.01</v>
      </c>
    </row>
    <row r="14" spans="1:10" ht="31.2">
      <c r="A14" s="204">
        <v>4</v>
      </c>
      <c r="B14" s="205" t="s">
        <v>407</v>
      </c>
      <c r="C14" s="114" t="s">
        <v>404</v>
      </c>
      <c r="D14" s="114" t="s">
        <v>50</v>
      </c>
      <c r="E14" s="208" t="s">
        <v>50</v>
      </c>
      <c r="F14" s="209"/>
      <c r="G14" s="209"/>
      <c r="H14" s="209"/>
      <c r="I14" s="209"/>
      <c r="J14" s="210"/>
    </row>
    <row r="15" spans="1:10" ht="27.6">
      <c r="A15" s="200" t="s">
        <v>347</v>
      </c>
      <c r="B15" s="201" t="s">
        <v>408</v>
      </c>
      <c r="C15" s="114" t="s">
        <v>409</v>
      </c>
      <c r="D15" s="114" t="s">
        <v>50</v>
      </c>
      <c r="E15" s="208" t="s">
        <v>50</v>
      </c>
      <c r="F15" s="211">
        <v>30000</v>
      </c>
      <c r="G15" s="211">
        <v>3000</v>
      </c>
      <c r="H15" s="211"/>
      <c r="I15" s="211">
        <v>19200</v>
      </c>
      <c r="J15" s="212"/>
    </row>
    <row r="16" spans="1:10" ht="46.8">
      <c r="A16" s="204">
        <v>5</v>
      </c>
      <c r="B16" s="205" t="s">
        <v>410</v>
      </c>
      <c r="C16" s="114" t="s">
        <v>411</v>
      </c>
      <c r="D16" s="114" t="s">
        <v>50</v>
      </c>
      <c r="E16" s="208" t="s">
        <v>50</v>
      </c>
      <c r="F16" s="213">
        <f>F17/F11</f>
        <v>2.6490882207984229E-3</v>
      </c>
      <c r="G16" s="213">
        <f>G17/G11</f>
        <v>2.9111216730038024E-3</v>
      </c>
      <c r="H16" s="213">
        <f>H17/H11</f>
        <v>5.7365764111977976E-4</v>
      </c>
      <c r="I16" s="213">
        <f>I17/I11</f>
        <v>0</v>
      </c>
      <c r="J16" s="214">
        <f>J17/J11</f>
        <v>0</v>
      </c>
    </row>
    <row r="17" spans="1:10" ht="27.6">
      <c r="A17" s="200" t="s">
        <v>357</v>
      </c>
      <c r="B17" s="201" t="s">
        <v>412</v>
      </c>
      <c r="C17" s="114" t="s">
        <v>413</v>
      </c>
      <c r="D17" s="114" t="s">
        <v>50</v>
      </c>
      <c r="E17" s="208" t="s">
        <v>50</v>
      </c>
      <c r="F17" s="202">
        <v>43</v>
      </c>
      <c r="G17" s="202">
        <f>25+24</f>
        <v>49</v>
      </c>
      <c r="H17" s="202">
        <v>10</v>
      </c>
      <c r="I17" s="202"/>
      <c r="J17" s="203"/>
    </row>
    <row r="18" spans="1:10" ht="46.8">
      <c r="A18" s="215">
        <v>6</v>
      </c>
      <c r="B18" s="216" t="s">
        <v>414</v>
      </c>
      <c r="C18" s="217" t="s">
        <v>415</v>
      </c>
      <c r="D18" s="217" t="s">
        <v>416</v>
      </c>
      <c r="E18" s="218">
        <v>0.6</v>
      </c>
      <c r="F18" s="218">
        <v>0.63</v>
      </c>
      <c r="G18" s="218">
        <v>0.64</v>
      </c>
      <c r="H18" s="218">
        <v>0.7</v>
      </c>
      <c r="I18" s="218">
        <v>0.8</v>
      </c>
      <c r="J18" s="219">
        <v>0.9</v>
      </c>
    </row>
    <row r="19" spans="1:10" ht="15.6">
      <c r="A19" s="220"/>
    </row>
  </sheetData>
  <sheetProtection algorithmName="SHA-512" hashValue="flSSkqHPl0ukHJJj5yW/53kGGSiVErrFMFzDKHgB+/TZaTrS9us4hm6m/6t0lYUyILB+QasoQE16nXmTxjWAsA==" saltValue="y+05JEMupI3YxckQvo5Dgw==" spinCount="100000" sheet="1" objects="1" scenarios="1"/>
  <mergeCells count="11">
    <mergeCell ref="A1:J1"/>
    <mergeCell ref="A2:J2"/>
    <mergeCell ref="D3:G3"/>
    <mergeCell ref="A4:J4"/>
    <mergeCell ref="A6:A8"/>
    <mergeCell ref="B6:B8"/>
    <mergeCell ref="C6:C8"/>
    <mergeCell ref="D6:E6"/>
    <mergeCell ref="F6:J6"/>
    <mergeCell ref="D7:D8"/>
    <mergeCell ref="E7:E8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17"/>
  <sheetViews>
    <sheetView zoomScaleNormal="100" workbookViewId="0">
      <selection activeCell="C16" sqref="C16"/>
    </sheetView>
  </sheetViews>
  <sheetFormatPr defaultColWidth="9.109375" defaultRowHeight="14.4"/>
  <cols>
    <col min="1" max="1" width="9.109375" style="221"/>
    <col min="2" max="2" width="46.44140625" style="222" customWidth="1"/>
    <col min="3" max="3" width="16.5546875" style="223" customWidth="1"/>
    <col min="4" max="4" width="17.88671875" style="221" customWidth="1"/>
    <col min="5" max="6" width="15" style="221" customWidth="1"/>
    <col min="7" max="8" width="15" style="224" customWidth="1"/>
    <col min="9" max="1024" width="9.109375" style="224"/>
  </cols>
  <sheetData>
    <row r="1" spans="1:6">
      <c r="A1" s="157" t="s">
        <v>417</v>
      </c>
    </row>
    <row r="3" spans="1:6" ht="36.75" customHeight="1">
      <c r="A3" s="441" t="s">
        <v>418</v>
      </c>
      <c r="B3" s="442" t="s">
        <v>335</v>
      </c>
      <c r="C3" s="442" t="s">
        <v>419</v>
      </c>
      <c r="D3" s="442"/>
      <c r="E3" s="442" t="s">
        <v>420</v>
      </c>
      <c r="F3" s="442"/>
    </row>
    <row r="4" spans="1:6">
      <c r="A4" s="441"/>
      <c r="B4" s="442"/>
      <c r="C4" s="225" t="s">
        <v>107</v>
      </c>
      <c r="D4" s="225" t="s">
        <v>421</v>
      </c>
      <c r="E4" s="225" t="s">
        <v>107</v>
      </c>
      <c r="F4" s="225" t="s">
        <v>421</v>
      </c>
    </row>
    <row r="5" spans="1:6" ht="43.2">
      <c r="A5" s="225">
        <v>1</v>
      </c>
      <c r="B5" s="226" t="s">
        <v>422</v>
      </c>
      <c r="C5" s="227" t="e">
        <f>'Перечень сроки источники'!AE13+'Перечень сроки источники'!AE17+'Перечень сроки источники'!AE21+'Перечень сроки источники'!#REF!</f>
        <v>#REF!</v>
      </c>
      <c r="D5" s="227">
        <f>'Перечень сроки источники'!R13+'Перечень сроки источники'!R17+'Перечень сроки источники'!R21</f>
        <v>21656.3</v>
      </c>
      <c r="E5" s="225">
        <v>1</v>
      </c>
      <c r="F5" s="225">
        <v>4</v>
      </c>
    </row>
    <row r="6" spans="1:6" ht="34.5" customHeight="1">
      <c r="A6" s="225">
        <v>2</v>
      </c>
      <c r="B6" s="226" t="s">
        <v>423</v>
      </c>
      <c r="C6" s="228">
        <f>C7+C8+C9</f>
        <v>54127.883309999997</v>
      </c>
      <c r="D6" s="227" t="e">
        <f>D7+D8+D9</f>
        <v>#REF!</v>
      </c>
      <c r="E6" s="225">
        <f>E7+E8+E9</f>
        <v>5</v>
      </c>
      <c r="F6" s="225">
        <f>F7+F8+F9</f>
        <v>10</v>
      </c>
    </row>
    <row r="7" spans="1:6" s="233" customFormat="1" ht="41.4">
      <c r="A7" s="229" t="s">
        <v>424</v>
      </c>
      <c r="B7" s="230" t="s">
        <v>425</v>
      </c>
      <c r="C7" s="231">
        <f>'Перечень сроки источники'!AE11+'Перечень сроки источники'!AE12+'Перечень сроки источники'!AE14+'Перечень сроки источники'!AE15+'Перечень сроки источники'!AE16+'Перечень сроки источники'!AE18+'Перечень сроки источники'!AE19+'Перечень сроки источники'!AE20</f>
        <v>54127.883309999997</v>
      </c>
      <c r="D7" s="231" t="e">
        <f>'Перечень сроки источники'!T11+'Перечень сроки источники'!T12+'Перечень сроки источники'!T14+'Перечень сроки источники'!T15+'Перечень сроки источники'!T16+'Перечень сроки источники'!T18+'Перечень сроки источники'!T19+'Перечень сроки источники'!T20+'Перечень сроки источники'!T25+#REF!+'Перечень сроки источники'!T28+'Перечень сроки источники'!T29</f>
        <v>#REF!</v>
      </c>
      <c r="E7" s="232">
        <v>3</v>
      </c>
      <c r="F7" s="232">
        <v>8</v>
      </c>
    </row>
    <row r="8" spans="1:6" s="233" customFormat="1" ht="27.6">
      <c r="A8" s="229" t="s">
        <v>426</v>
      </c>
      <c r="B8" s="230" t="s">
        <v>427</v>
      </c>
      <c r="C8" s="231">
        <f>'Перечень сроки источники'!AF28</f>
        <v>0</v>
      </c>
      <c r="D8" s="231">
        <f>'Перечень сроки источники'!U28</f>
        <v>0</v>
      </c>
      <c r="E8" s="232">
        <v>1</v>
      </c>
      <c r="F8" s="232">
        <v>1</v>
      </c>
    </row>
    <row r="9" spans="1:6" s="233" customFormat="1" ht="41.4">
      <c r="A9" s="229" t="s">
        <v>428</v>
      </c>
      <c r="B9" s="230" t="s">
        <v>429</v>
      </c>
      <c r="C9" s="231">
        <f>'Перечень сроки источники'!AH29</f>
        <v>0</v>
      </c>
      <c r="D9" s="231">
        <f>'Перечень сроки источники'!X29</f>
        <v>0</v>
      </c>
      <c r="E9" s="232">
        <v>1</v>
      </c>
      <c r="F9" s="232">
        <v>1</v>
      </c>
    </row>
    <row r="10" spans="1:6" ht="28.5" customHeight="1">
      <c r="A10" s="225" t="s">
        <v>184</v>
      </c>
      <c r="B10" s="226" t="s">
        <v>430</v>
      </c>
      <c r="C10" s="227" t="e">
        <f>C6+C5</f>
        <v>#REF!</v>
      </c>
      <c r="D10" s="227" t="e">
        <f>D6+D5</f>
        <v>#REF!</v>
      </c>
      <c r="E10" s="225">
        <f>E6+E5</f>
        <v>6</v>
      </c>
      <c r="F10" s="225">
        <f>F6+F5</f>
        <v>14</v>
      </c>
    </row>
    <row r="11" spans="1:6" ht="25.5" customHeight="1">
      <c r="A11" s="234"/>
      <c r="B11" s="235" t="s">
        <v>431</v>
      </c>
      <c r="C11" s="236" t="e">
        <f>C6/C10</f>
        <v>#REF!</v>
      </c>
      <c r="D11" s="236" t="e">
        <f>D6/D10</f>
        <v>#REF!</v>
      </c>
      <c r="E11" s="236">
        <f>E6/E10</f>
        <v>0.83333333333333337</v>
      </c>
      <c r="F11" s="236">
        <f>F6/F10</f>
        <v>0.7142857142857143</v>
      </c>
    </row>
    <row r="14" spans="1:6">
      <c r="D14" s="223"/>
    </row>
    <row r="15" spans="1:6">
      <c r="D15" s="223"/>
    </row>
    <row r="16" spans="1:6">
      <c r="D16" s="223"/>
    </row>
    <row r="17" spans="4:4">
      <c r="D17" s="223"/>
    </row>
  </sheetData>
  <mergeCells count="4">
    <mergeCell ref="A3:A4"/>
    <mergeCell ref="B3:B4"/>
    <mergeCell ref="C3:D3"/>
    <mergeCell ref="E3:F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J710"/>
  <sheetViews>
    <sheetView zoomScaleNormal="100" workbookViewId="0">
      <pane ySplit="2" topLeftCell="A24" activePane="bottomLeft" state="frozen"/>
      <selection pane="bottomLeft" activeCell="A18" sqref="A18"/>
    </sheetView>
  </sheetViews>
  <sheetFormatPr defaultColWidth="9" defaultRowHeight="14.4"/>
  <cols>
    <col min="1" max="1" width="9" style="224"/>
    <col min="2" max="2" width="9.109375" style="221" customWidth="1"/>
    <col min="3" max="3" width="32.5546875" style="221" customWidth="1"/>
    <col min="4" max="4" width="9.109375" style="223" customWidth="1"/>
    <col min="5" max="5" width="8.88671875" style="223" customWidth="1"/>
    <col min="6" max="6" width="25" style="222" customWidth="1"/>
    <col min="7" max="7" width="42.33203125" style="224" customWidth="1"/>
    <col min="8" max="8" width="16.109375" style="224" customWidth="1"/>
    <col min="9" max="9" width="56.109375" style="224" customWidth="1"/>
    <col min="10" max="10" width="29.109375" style="224" customWidth="1"/>
    <col min="11" max="11" width="22.44140625" style="224" customWidth="1"/>
    <col min="12" max="12" width="7.88671875" style="224" customWidth="1"/>
    <col min="13" max="13" width="5.5546875" style="221" customWidth="1"/>
    <col min="14" max="14" width="37.33203125" style="224" customWidth="1"/>
    <col min="15" max="15" width="9.44140625" style="224" customWidth="1"/>
    <col min="16" max="20" width="9" style="224"/>
    <col min="21" max="21" width="39.109375" style="224" customWidth="1"/>
    <col min="22" max="22" width="28.6640625" style="224" customWidth="1"/>
    <col min="23" max="23" width="9" style="224"/>
    <col min="24" max="24" width="7.33203125" style="224" customWidth="1"/>
    <col min="25" max="25" width="23.5546875" style="237" customWidth="1"/>
    <col min="26" max="27" width="34.5546875" style="238" customWidth="1"/>
    <col min="28" max="1024" width="9" style="224"/>
  </cols>
  <sheetData>
    <row r="1" spans="2:27" ht="18">
      <c r="Y1" s="239" t="s">
        <v>432</v>
      </c>
      <c r="Z1" s="240" t="s">
        <v>433</v>
      </c>
      <c r="AA1" s="240" t="s">
        <v>434</v>
      </c>
    </row>
    <row r="2" spans="2:27" ht="43.2">
      <c r="B2" s="234" t="s">
        <v>55</v>
      </c>
      <c r="C2" s="234" t="s">
        <v>435</v>
      </c>
      <c r="D2" s="241" t="s">
        <v>436</v>
      </c>
      <c r="E2" s="242" t="s">
        <v>436</v>
      </c>
      <c r="F2" s="242" t="s">
        <v>437</v>
      </c>
      <c r="G2" s="241" t="s">
        <v>438</v>
      </c>
      <c r="H2" s="241" t="s">
        <v>439</v>
      </c>
      <c r="I2" s="234" t="s">
        <v>19</v>
      </c>
      <c r="J2" s="241" t="s">
        <v>93</v>
      </c>
      <c r="K2" s="241" t="s">
        <v>440</v>
      </c>
      <c r="M2" s="241"/>
      <c r="N2" s="241" t="s">
        <v>441</v>
      </c>
      <c r="O2" s="241" t="s">
        <v>442</v>
      </c>
      <c r="P2" s="241" t="s">
        <v>443</v>
      </c>
      <c r="Q2" s="243" t="s">
        <v>444</v>
      </c>
      <c r="R2" s="243" t="s">
        <v>445</v>
      </c>
      <c r="S2" s="243" t="s">
        <v>446</v>
      </c>
      <c r="U2" s="244" t="s">
        <v>179</v>
      </c>
      <c r="V2" s="244" t="s">
        <v>178</v>
      </c>
      <c r="X2" s="221"/>
      <c r="Y2" s="245" t="s">
        <v>447</v>
      </c>
      <c r="Z2" s="245" t="s">
        <v>438</v>
      </c>
      <c r="AA2" s="245" t="s">
        <v>19</v>
      </c>
    </row>
    <row r="3" spans="2:27" ht="26.4">
      <c r="B3" s="225" t="s">
        <v>55</v>
      </c>
      <c r="C3" s="246" t="s">
        <v>448</v>
      </c>
      <c r="D3" s="247">
        <v>2020</v>
      </c>
      <c r="E3" s="248">
        <v>2026</v>
      </c>
      <c r="F3" s="249" t="s">
        <v>67</v>
      </c>
      <c r="G3" s="226" t="s">
        <v>57</v>
      </c>
      <c r="H3" s="250" t="s">
        <v>119</v>
      </c>
      <c r="I3" s="251" t="s">
        <v>78</v>
      </c>
      <c r="J3" s="252" t="s">
        <v>118</v>
      </c>
      <c r="K3" s="226" t="s">
        <v>153</v>
      </c>
      <c r="M3" s="225">
        <v>1</v>
      </c>
      <c r="N3" s="253" t="s">
        <v>449</v>
      </c>
      <c r="O3" s="254">
        <v>0.99</v>
      </c>
      <c r="P3" s="254">
        <v>0.99</v>
      </c>
      <c r="Q3" s="255">
        <v>0.99</v>
      </c>
      <c r="R3" s="255">
        <v>0.99</v>
      </c>
      <c r="S3" s="255">
        <v>0.99</v>
      </c>
      <c r="U3" s="256" t="s">
        <v>450</v>
      </c>
      <c r="V3" s="224" t="s">
        <v>451</v>
      </c>
      <c r="X3" s="221"/>
      <c r="Y3" s="257" t="s">
        <v>452</v>
      </c>
      <c r="Z3" s="258" t="s">
        <v>57</v>
      </c>
      <c r="AA3" s="259" t="s">
        <v>453</v>
      </c>
    </row>
    <row r="4" spans="2:27" ht="43.2">
      <c r="B4" s="225" t="s">
        <v>64</v>
      </c>
      <c r="C4" s="246" t="s">
        <v>454</v>
      </c>
      <c r="D4" s="247">
        <v>2021</v>
      </c>
      <c r="E4" s="248">
        <v>2027</v>
      </c>
      <c r="F4" s="249" t="s">
        <v>51</v>
      </c>
      <c r="G4" s="226" t="s">
        <v>69</v>
      </c>
      <c r="H4" s="250" t="s">
        <v>121</v>
      </c>
      <c r="I4" s="251" t="s">
        <v>62</v>
      </c>
      <c r="J4" s="252" t="s">
        <v>129</v>
      </c>
      <c r="K4" s="226" t="s">
        <v>159</v>
      </c>
      <c r="M4" s="225">
        <v>2</v>
      </c>
      <c r="N4" s="253" t="s">
        <v>455</v>
      </c>
      <c r="O4" s="254">
        <v>0.99</v>
      </c>
      <c r="P4" s="254">
        <v>0.99</v>
      </c>
      <c r="Q4" s="255">
        <v>0.99</v>
      </c>
      <c r="R4" s="255">
        <v>0.99</v>
      </c>
      <c r="S4" s="255">
        <v>0.99</v>
      </c>
      <c r="U4" s="260" t="s">
        <v>456</v>
      </c>
      <c r="V4" s="224" t="s">
        <v>457</v>
      </c>
      <c r="X4" s="221"/>
      <c r="Y4" s="257" t="s">
        <v>452</v>
      </c>
      <c r="Z4" s="258" t="s">
        <v>57</v>
      </c>
      <c r="AA4" s="259" t="s">
        <v>458</v>
      </c>
    </row>
    <row r="5" spans="2:27" ht="28.8">
      <c r="C5" s="246" t="s">
        <v>56</v>
      </c>
      <c r="D5" s="247">
        <v>2022</v>
      </c>
      <c r="E5" s="248">
        <v>2028</v>
      </c>
      <c r="F5" s="249" t="s">
        <v>459</v>
      </c>
      <c r="G5" s="226" t="s">
        <v>65</v>
      </c>
      <c r="H5" s="221" t="s">
        <v>155</v>
      </c>
      <c r="I5" s="251" t="s">
        <v>458</v>
      </c>
      <c r="J5" s="252" t="s">
        <v>126</v>
      </c>
      <c r="K5" s="226" t="s">
        <v>460</v>
      </c>
      <c r="M5" s="225">
        <v>3</v>
      </c>
      <c r="N5" s="253" t="s">
        <v>461</v>
      </c>
      <c r="O5" s="254">
        <v>0.98</v>
      </c>
      <c r="P5" s="254">
        <v>0.98</v>
      </c>
      <c r="Q5" s="255">
        <v>0.98</v>
      </c>
      <c r="R5" s="255">
        <v>0.98</v>
      </c>
      <c r="S5" s="255">
        <v>0.98</v>
      </c>
      <c r="U5" s="256" t="s">
        <v>462</v>
      </c>
      <c r="V5" s="224" t="s">
        <v>118</v>
      </c>
      <c r="X5" s="221"/>
      <c r="Y5" s="257" t="s">
        <v>452</v>
      </c>
      <c r="Z5" s="258" t="s">
        <v>57</v>
      </c>
      <c r="AA5" s="261" t="s">
        <v>62</v>
      </c>
    </row>
    <row r="6" spans="2:27" ht="26.4">
      <c r="C6" s="246" t="s">
        <v>463</v>
      </c>
      <c r="D6" s="247">
        <v>2023</v>
      </c>
      <c r="E6" s="248">
        <v>2029</v>
      </c>
      <c r="F6" s="249" t="s">
        <v>75</v>
      </c>
      <c r="G6" s="226" t="s">
        <v>464</v>
      </c>
      <c r="H6" s="221"/>
      <c r="I6" s="251" t="s">
        <v>58</v>
      </c>
      <c r="J6" s="252" t="s">
        <v>124</v>
      </c>
      <c r="K6" s="226" t="s">
        <v>161</v>
      </c>
      <c r="M6" s="225">
        <v>4</v>
      </c>
      <c r="N6" s="253" t="s">
        <v>465</v>
      </c>
      <c r="O6" s="254">
        <v>0.99</v>
      </c>
      <c r="P6" s="254">
        <v>0.99</v>
      </c>
      <c r="Q6" s="255">
        <v>0.99</v>
      </c>
      <c r="R6" s="255">
        <v>0.99</v>
      </c>
      <c r="S6" s="255">
        <v>0.99</v>
      </c>
      <c r="U6" s="256" t="s">
        <v>466</v>
      </c>
      <c r="V6" s="224" t="s">
        <v>467</v>
      </c>
      <c r="X6" s="221"/>
      <c r="Y6" s="257" t="s">
        <v>452</v>
      </c>
      <c r="Z6" s="258" t="s">
        <v>57</v>
      </c>
      <c r="AA6" s="261" t="s">
        <v>468</v>
      </c>
    </row>
    <row r="7" spans="2:27" ht="46.8">
      <c r="C7" s="246" t="s">
        <v>469</v>
      </c>
      <c r="D7" s="247">
        <v>2024</v>
      </c>
      <c r="E7" s="248">
        <v>2030</v>
      </c>
      <c r="F7" s="249" t="s">
        <v>470</v>
      </c>
      <c r="G7" s="226" t="s">
        <v>471</v>
      </c>
      <c r="H7" s="221"/>
      <c r="I7" s="262" t="s">
        <v>70</v>
      </c>
      <c r="J7" s="252" t="s">
        <v>472</v>
      </c>
      <c r="K7" s="222"/>
      <c r="M7" s="225">
        <v>5</v>
      </c>
      <c r="N7" s="253" t="s">
        <v>473</v>
      </c>
      <c r="O7" s="254">
        <v>0.99</v>
      </c>
      <c r="P7" s="254">
        <v>0.99</v>
      </c>
      <c r="Q7" s="255">
        <v>0.99</v>
      </c>
      <c r="R7" s="255">
        <v>0.99</v>
      </c>
      <c r="S7" s="255">
        <v>0.99</v>
      </c>
      <c r="U7" s="256" t="s">
        <v>474</v>
      </c>
      <c r="V7" s="224" t="s">
        <v>475</v>
      </c>
      <c r="X7" s="221"/>
      <c r="Y7" s="263" t="s">
        <v>476</v>
      </c>
      <c r="Z7" s="264" t="s">
        <v>69</v>
      </c>
      <c r="AA7" s="265" t="s">
        <v>70</v>
      </c>
    </row>
    <row r="8" spans="2:27" ht="27.6">
      <c r="C8" s="246" t="s">
        <v>477</v>
      </c>
      <c r="D8" s="247">
        <v>2025</v>
      </c>
      <c r="F8" s="249" t="s">
        <v>478</v>
      </c>
      <c r="G8" s="226" t="s">
        <v>83</v>
      </c>
      <c r="H8" s="221"/>
      <c r="I8" s="262" t="s">
        <v>479</v>
      </c>
      <c r="J8" s="252" t="s">
        <v>480</v>
      </c>
      <c r="K8" s="222"/>
      <c r="M8" s="225">
        <v>6</v>
      </c>
      <c r="N8" s="253" t="s">
        <v>481</v>
      </c>
      <c r="O8" s="254">
        <v>0.99</v>
      </c>
      <c r="P8" s="254">
        <v>0.99</v>
      </c>
      <c r="Q8" s="255">
        <v>0.99</v>
      </c>
      <c r="R8" s="255">
        <v>0.99</v>
      </c>
      <c r="S8" s="255">
        <v>0.99</v>
      </c>
      <c r="U8" s="256" t="s">
        <v>482</v>
      </c>
      <c r="V8" s="224" t="s">
        <v>73</v>
      </c>
      <c r="X8" s="221"/>
      <c r="Y8" s="263" t="s">
        <v>476</v>
      </c>
      <c r="Z8" s="264" t="s">
        <v>69</v>
      </c>
      <c r="AA8" s="265" t="s">
        <v>483</v>
      </c>
    </row>
    <row r="9" spans="2:27" ht="28.8">
      <c r="D9" s="247">
        <v>2026</v>
      </c>
      <c r="F9" s="249" t="s">
        <v>61</v>
      </c>
      <c r="G9" s="226" t="s">
        <v>484</v>
      </c>
      <c r="H9" s="221"/>
      <c r="I9" s="262" t="s">
        <v>485</v>
      </c>
      <c r="J9" s="252" t="s">
        <v>120</v>
      </c>
      <c r="K9" s="222"/>
      <c r="M9" s="225">
        <v>7</v>
      </c>
      <c r="N9" s="253" t="s">
        <v>486</v>
      </c>
      <c r="O9" s="254">
        <v>0.99</v>
      </c>
      <c r="P9" s="254">
        <v>0.99</v>
      </c>
      <c r="Q9" s="255">
        <v>0.99</v>
      </c>
      <c r="R9" s="255">
        <v>0.99</v>
      </c>
      <c r="S9" s="255">
        <v>0.99</v>
      </c>
      <c r="U9" s="256" t="s">
        <v>487</v>
      </c>
      <c r="X9" s="221"/>
      <c r="Y9" s="266" t="s">
        <v>488</v>
      </c>
      <c r="Z9" s="258" t="s">
        <v>65</v>
      </c>
      <c r="AA9" s="261" t="s">
        <v>489</v>
      </c>
    </row>
    <row r="10" spans="2:27" ht="28.8">
      <c r="D10" s="247">
        <v>2027</v>
      </c>
      <c r="F10" s="249" t="s">
        <v>89</v>
      </c>
      <c r="G10" s="226" t="s">
        <v>490</v>
      </c>
      <c r="H10" s="221"/>
      <c r="I10" s="262" t="s">
        <v>491</v>
      </c>
      <c r="J10" s="252" t="s">
        <v>492</v>
      </c>
      <c r="K10" s="222"/>
      <c r="M10" s="225">
        <v>8</v>
      </c>
      <c r="N10" s="253" t="s">
        <v>493</v>
      </c>
      <c r="O10" s="254">
        <v>0.99</v>
      </c>
      <c r="P10" s="254">
        <v>0.99</v>
      </c>
      <c r="Q10" s="255">
        <v>0.99</v>
      </c>
      <c r="R10" s="255">
        <v>0.99</v>
      </c>
      <c r="S10" s="255">
        <v>0.99</v>
      </c>
      <c r="U10" s="256" t="s">
        <v>494</v>
      </c>
      <c r="X10" s="221"/>
      <c r="Y10" s="266" t="s">
        <v>488</v>
      </c>
      <c r="Z10" s="258" t="s">
        <v>65</v>
      </c>
      <c r="AA10" s="261" t="s">
        <v>495</v>
      </c>
    </row>
    <row r="11" spans="2:27" ht="46.8">
      <c r="D11" s="247">
        <v>2027</v>
      </c>
      <c r="F11" s="249" t="s">
        <v>59</v>
      </c>
      <c r="G11" s="226" t="s">
        <v>496</v>
      </c>
      <c r="H11" s="221"/>
      <c r="I11" s="262" t="s">
        <v>497</v>
      </c>
      <c r="J11" s="252" t="s">
        <v>498</v>
      </c>
      <c r="K11" s="222"/>
      <c r="M11" s="225">
        <v>9</v>
      </c>
      <c r="N11" s="253" t="s">
        <v>499</v>
      </c>
      <c r="O11" s="254">
        <v>0.99</v>
      </c>
      <c r="P11" s="254">
        <v>0.99</v>
      </c>
      <c r="Q11" s="255">
        <v>0.99</v>
      </c>
      <c r="R11" s="255">
        <v>0.99</v>
      </c>
      <c r="S11" s="255">
        <v>0.99</v>
      </c>
      <c r="U11" s="256" t="s">
        <v>500</v>
      </c>
      <c r="X11" s="221"/>
      <c r="Y11" s="263" t="s">
        <v>488</v>
      </c>
      <c r="Z11" s="264" t="s">
        <v>65</v>
      </c>
      <c r="AA11" s="267" t="s">
        <v>66</v>
      </c>
    </row>
    <row r="12" spans="2:27" ht="28.8">
      <c r="D12" s="247">
        <v>2028</v>
      </c>
      <c r="F12" s="249" t="s">
        <v>76</v>
      </c>
      <c r="G12" s="226" t="s">
        <v>501</v>
      </c>
      <c r="H12" s="221"/>
      <c r="I12" s="262" t="s">
        <v>495</v>
      </c>
      <c r="J12" s="252" t="s">
        <v>502</v>
      </c>
      <c r="K12" s="222"/>
      <c r="M12" s="225">
        <v>10</v>
      </c>
      <c r="N12" s="253" t="s">
        <v>503</v>
      </c>
      <c r="O12" s="254">
        <v>0.98</v>
      </c>
      <c r="P12" s="254">
        <v>0.98</v>
      </c>
      <c r="Q12" s="255">
        <v>0.98</v>
      </c>
      <c r="R12" s="255">
        <v>0.98</v>
      </c>
      <c r="S12" s="255">
        <v>0.98</v>
      </c>
      <c r="U12" s="256" t="s">
        <v>504</v>
      </c>
      <c r="X12" s="221"/>
      <c r="Y12" s="263" t="s">
        <v>488</v>
      </c>
      <c r="Z12" s="264" t="s">
        <v>65</v>
      </c>
      <c r="AA12" s="267" t="s">
        <v>505</v>
      </c>
    </row>
    <row r="13" spans="2:27" ht="43.2">
      <c r="D13" s="247">
        <v>2029</v>
      </c>
      <c r="F13" s="249" t="s">
        <v>71</v>
      </c>
      <c r="G13" s="226" t="s">
        <v>506</v>
      </c>
      <c r="H13" s="221"/>
      <c r="I13" s="262" t="s">
        <v>507</v>
      </c>
      <c r="J13" s="252" t="s">
        <v>508</v>
      </c>
      <c r="K13" s="222"/>
      <c r="M13" s="225">
        <v>11</v>
      </c>
      <c r="N13" s="253" t="s">
        <v>509</v>
      </c>
      <c r="O13" s="254">
        <v>0.95</v>
      </c>
      <c r="P13" s="254">
        <v>0.94</v>
      </c>
      <c r="Q13" s="255">
        <v>0.94</v>
      </c>
      <c r="R13" s="255">
        <v>0.94</v>
      </c>
      <c r="S13" s="255">
        <v>0.94</v>
      </c>
      <c r="U13" s="256" t="s">
        <v>510</v>
      </c>
      <c r="X13" s="221"/>
      <c r="Y13" s="266" t="s">
        <v>511</v>
      </c>
      <c r="Z13" s="258" t="s">
        <v>464</v>
      </c>
      <c r="AA13" s="259" t="s">
        <v>512</v>
      </c>
    </row>
    <row r="14" spans="2:27" ht="28.8">
      <c r="D14" s="247">
        <v>2030</v>
      </c>
      <c r="F14" s="249" t="s">
        <v>513</v>
      </c>
      <c r="G14" s="226" t="s">
        <v>514</v>
      </c>
      <c r="H14" s="221"/>
      <c r="I14" s="262" t="s">
        <v>515</v>
      </c>
      <c r="J14" s="252"/>
      <c r="K14" s="222"/>
      <c r="M14" s="225">
        <v>12</v>
      </c>
      <c r="N14" s="253" t="s">
        <v>516</v>
      </c>
      <c r="O14" s="254">
        <v>0.99</v>
      </c>
      <c r="P14" s="254">
        <v>0.99</v>
      </c>
      <c r="Q14" s="255">
        <v>0.99</v>
      </c>
      <c r="R14" s="255">
        <v>0.99</v>
      </c>
      <c r="S14" s="255">
        <v>0.99</v>
      </c>
      <c r="U14" s="256" t="s">
        <v>517</v>
      </c>
      <c r="X14" s="221"/>
      <c r="Y14" s="266" t="s">
        <v>511</v>
      </c>
      <c r="Z14" s="258" t="s">
        <v>464</v>
      </c>
      <c r="AA14" s="268" t="s">
        <v>518</v>
      </c>
    </row>
    <row r="15" spans="2:27" ht="43.2">
      <c r="F15" s="249" t="s">
        <v>519</v>
      </c>
      <c r="G15" s="226" t="s">
        <v>520</v>
      </c>
      <c r="H15" s="221"/>
      <c r="I15" s="262" t="s">
        <v>521</v>
      </c>
      <c r="J15" s="269"/>
      <c r="K15" s="222"/>
      <c r="M15" s="225">
        <v>13</v>
      </c>
      <c r="N15" s="253" t="s">
        <v>522</v>
      </c>
      <c r="O15" s="254">
        <v>0.99</v>
      </c>
      <c r="P15" s="254">
        <v>0.99</v>
      </c>
      <c r="Q15" s="255">
        <v>0.99</v>
      </c>
      <c r="R15" s="255">
        <v>0.99</v>
      </c>
      <c r="S15" s="255">
        <v>0.99</v>
      </c>
      <c r="U15" s="256"/>
      <c r="X15" s="221"/>
      <c r="Y15" s="263" t="s">
        <v>523</v>
      </c>
      <c r="Z15" s="264" t="s">
        <v>471</v>
      </c>
      <c r="AA15" s="265" t="s">
        <v>524</v>
      </c>
    </row>
    <row r="16" spans="2:27" ht="43.2">
      <c r="B16" s="270"/>
      <c r="C16" s="271"/>
      <c r="E16" s="270"/>
      <c r="F16" s="270"/>
      <c r="G16" s="226" t="s">
        <v>81</v>
      </c>
      <c r="H16" s="221"/>
      <c r="I16" s="262" t="s">
        <v>525</v>
      </c>
      <c r="J16" s="272"/>
      <c r="K16" s="222"/>
      <c r="M16" s="225">
        <v>14</v>
      </c>
      <c r="N16" s="253" t="s">
        <v>526</v>
      </c>
      <c r="O16" s="254">
        <v>0.99</v>
      </c>
      <c r="P16" s="254">
        <v>0.99</v>
      </c>
      <c r="Q16" s="255">
        <v>0.99</v>
      </c>
      <c r="R16" s="255">
        <v>0.99</v>
      </c>
      <c r="S16" s="255">
        <v>0.99</v>
      </c>
      <c r="X16" s="221"/>
      <c r="Y16" s="263" t="s">
        <v>523</v>
      </c>
      <c r="Z16" s="264" t="s">
        <v>471</v>
      </c>
      <c r="AA16" s="265" t="s">
        <v>479</v>
      </c>
    </row>
    <row r="17" spans="3:27" ht="31.2">
      <c r="C17" s="273"/>
      <c r="E17" s="269"/>
      <c r="G17" s="226" t="s">
        <v>527</v>
      </c>
      <c r="H17" s="221"/>
      <c r="I17" s="262" t="s">
        <v>528</v>
      </c>
      <c r="J17" s="272"/>
      <c r="K17" s="222"/>
      <c r="M17" s="225">
        <v>15</v>
      </c>
      <c r="N17" s="253" t="s">
        <v>529</v>
      </c>
      <c r="O17" s="254">
        <v>0.99</v>
      </c>
      <c r="P17" s="254">
        <v>0.98</v>
      </c>
      <c r="Q17" s="255">
        <v>0.98</v>
      </c>
      <c r="R17" s="255">
        <v>0.98</v>
      </c>
      <c r="S17" s="255">
        <v>0.98</v>
      </c>
      <c r="X17" s="221"/>
      <c r="Y17" s="266" t="s">
        <v>530</v>
      </c>
      <c r="Z17" s="258" t="s">
        <v>83</v>
      </c>
      <c r="AA17" s="259" t="s">
        <v>531</v>
      </c>
    </row>
    <row r="18" spans="3:27" ht="31.2">
      <c r="C18" s="273"/>
      <c r="E18" s="269"/>
      <c r="G18" s="226" t="s">
        <v>532</v>
      </c>
      <c r="H18" s="221"/>
      <c r="I18" s="262" t="s">
        <v>483</v>
      </c>
      <c r="J18" s="272"/>
      <c r="K18" s="222"/>
      <c r="M18" s="225">
        <v>16</v>
      </c>
      <c r="N18" s="253" t="s">
        <v>533</v>
      </c>
      <c r="O18" s="254">
        <v>0.99</v>
      </c>
      <c r="P18" s="254">
        <v>0.98</v>
      </c>
      <c r="Q18" s="255">
        <v>0.98</v>
      </c>
      <c r="R18" s="255">
        <v>0.98</v>
      </c>
      <c r="S18" s="255">
        <v>0.98</v>
      </c>
      <c r="X18" s="221"/>
      <c r="Y18" s="263" t="s">
        <v>534</v>
      </c>
      <c r="Z18" s="264" t="s">
        <v>484</v>
      </c>
      <c r="AA18" s="265" t="s">
        <v>485</v>
      </c>
    </row>
    <row r="19" spans="3:27" ht="31.2">
      <c r="C19" s="273"/>
      <c r="E19" s="269"/>
      <c r="G19" s="226" t="s">
        <v>535</v>
      </c>
      <c r="H19" s="221"/>
      <c r="I19" s="262" t="s">
        <v>489</v>
      </c>
      <c r="J19" s="272"/>
      <c r="K19" s="222"/>
      <c r="M19" s="225">
        <v>17</v>
      </c>
      <c r="N19" s="253" t="s">
        <v>536</v>
      </c>
      <c r="O19" s="254">
        <v>0.73</v>
      </c>
      <c r="P19" s="254">
        <v>0.67</v>
      </c>
      <c r="Q19" s="255">
        <v>0.67</v>
      </c>
      <c r="R19" s="255">
        <v>0.67</v>
      </c>
      <c r="S19" s="255">
        <v>0.67</v>
      </c>
      <c r="X19" s="221"/>
      <c r="Y19" s="263" t="s">
        <v>534</v>
      </c>
      <c r="Z19" s="264" t="s">
        <v>484</v>
      </c>
      <c r="AA19" s="265" t="s">
        <v>537</v>
      </c>
    </row>
    <row r="20" spans="3:27" ht="62.4">
      <c r="C20" s="273"/>
      <c r="E20" s="269"/>
      <c r="G20" s="226" t="s">
        <v>538</v>
      </c>
      <c r="H20" s="221"/>
      <c r="I20" s="262" t="s">
        <v>505</v>
      </c>
      <c r="J20" s="272"/>
      <c r="K20" s="222"/>
      <c r="M20" s="225">
        <v>18</v>
      </c>
      <c r="N20" s="253" t="s">
        <v>539</v>
      </c>
      <c r="O20" s="254">
        <v>0.99</v>
      </c>
      <c r="P20" s="254">
        <v>0.99</v>
      </c>
      <c r="Q20" s="255">
        <v>0.99</v>
      </c>
      <c r="R20" s="255">
        <v>0.99</v>
      </c>
      <c r="S20" s="255">
        <v>0.99</v>
      </c>
      <c r="X20" s="221"/>
      <c r="Y20" s="266" t="s">
        <v>540</v>
      </c>
      <c r="Z20" s="258" t="s">
        <v>490</v>
      </c>
      <c r="AA20" s="259" t="s">
        <v>521</v>
      </c>
    </row>
    <row r="21" spans="3:27" ht="31.2">
      <c r="C21" s="274"/>
      <c r="E21" s="269"/>
      <c r="G21" s="275" t="s">
        <v>541</v>
      </c>
      <c r="H21" s="221"/>
      <c r="I21" s="262" t="s">
        <v>518</v>
      </c>
      <c r="J21" s="272"/>
      <c r="K21" s="222"/>
      <c r="M21" s="225">
        <v>19</v>
      </c>
      <c r="N21" s="253" t="s">
        <v>542</v>
      </c>
      <c r="O21" s="254">
        <v>0.98</v>
      </c>
      <c r="P21" s="254">
        <v>0.98</v>
      </c>
      <c r="Q21" s="255">
        <v>0.98</v>
      </c>
      <c r="R21" s="255">
        <v>0.98</v>
      </c>
      <c r="S21" s="255">
        <v>0.98</v>
      </c>
      <c r="X21" s="221"/>
      <c r="Y21" s="266" t="s">
        <v>540</v>
      </c>
      <c r="Z21" s="258" t="s">
        <v>490</v>
      </c>
      <c r="AA21" s="259" t="s">
        <v>543</v>
      </c>
    </row>
    <row r="22" spans="3:27" ht="43.2">
      <c r="C22" s="274"/>
      <c r="E22" s="269"/>
      <c r="G22" s="275" t="s">
        <v>73</v>
      </c>
      <c r="H22" s="221"/>
      <c r="I22" s="262" t="s">
        <v>544</v>
      </c>
      <c r="J22" s="272"/>
      <c r="K22" s="222"/>
      <c r="M22" s="225">
        <v>20</v>
      </c>
      <c r="N22" s="253" t="s">
        <v>545</v>
      </c>
      <c r="O22" s="254">
        <v>0.99</v>
      </c>
      <c r="P22" s="254">
        <v>0.98</v>
      </c>
      <c r="Q22" s="255">
        <v>0.98</v>
      </c>
      <c r="R22" s="255">
        <v>0.98</v>
      </c>
      <c r="S22" s="255">
        <v>0.98</v>
      </c>
      <c r="X22" s="221"/>
      <c r="Y22" s="266" t="s">
        <v>540</v>
      </c>
      <c r="Z22" s="258" t="s">
        <v>496</v>
      </c>
      <c r="AA22" s="259" t="s">
        <v>546</v>
      </c>
    </row>
    <row r="23" spans="3:27" ht="15.6">
      <c r="C23" s="274"/>
      <c r="E23" s="269"/>
      <c r="G23" s="275"/>
      <c r="H23" s="221"/>
      <c r="I23" s="262" t="s">
        <v>524</v>
      </c>
      <c r="J23" s="272"/>
      <c r="K23" s="222"/>
      <c r="M23" s="225">
        <v>21</v>
      </c>
      <c r="N23" s="253" t="s">
        <v>547</v>
      </c>
      <c r="O23" s="254">
        <v>0.99</v>
      </c>
      <c r="P23" s="254">
        <v>0.99</v>
      </c>
      <c r="Q23" s="255">
        <v>0.99</v>
      </c>
      <c r="R23" s="255">
        <v>0.99</v>
      </c>
      <c r="S23" s="255">
        <v>0.99</v>
      </c>
      <c r="X23" s="221"/>
      <c r="Y23" s="266" t="s">
        <v>540</v>
      </c>
      <c r="Z23" s="258" t="s">
        <v>496</v>
      </c>
      <c r="AA23" s="259" t="s">
        <v>548</v>
      </c>
    </row>
    <row r="24" spans="3:27" ht="46.8">
      <c r="C24" s="274"/>
      <c r="E24" s="269"/>
      <c r="H24" s="221"/>
      <c r="I24" s="262" t="s">
        <v>531</v>
      </c>
      <c r="J24" s="272"/>
      <c r="K24" s="222"/>
      <c r="M24" s="225">
        <v>22</v>
      </c>
      <c r="N24" s="253" t="s">
        <v>549</v>
      </c>
      <c r="O24" s="254">
        <v>0.99</v>
      </c>
      <c r="P24" s="254">
        <v>0.99</v>
      </c>
      <c r="Q24" s="255">
        <v>0.99</v>
      </c>
      <c r="R24" s="255">
        <v>0.99</v>
      </c>
      <c r="S24" s="255">
        <v>0.99</v>
      </c>
      <c r="X24" s="221"/>
      <c r="Y24" s="263" t="s">
        <v>550</v>
      </c>
      <c r="Z24" s="264" t="s">
        <v>501</v>
      </c>
      <c r="AA24" s="265" t="s">
        <v>551</v>
      </c>
    </row>
    <row r="25" spans="3:27" ht="78">
      <c r="C25" s="274"/>
      <c r="E25" s="269"/>
      <c r="H25" s="221"/>
      <c r="I25" s="262" t="s">
        <v>512</v>
      </c>
      <c r="J25" s="272"/>
      <c r="K25" s="222"/>
      <c r="M25" s="225">
        <v>23</v>
      </c>
      <c r="N25" s="253" t="s">
        <v>552</v>
      </c>
      <c r="O25" s="254">
        <v>0.99</v>
      </c>
      <c r="P25" s="254">
        <v>0.99</v>
      </c>
      <c r="Q25" s="255">
        <v>0.99</v>
      </c>
      <c r="R25" s="255">
        <v>0.99</v>
      </c>
      <c r="S25" s="255">
        <v>0.99</v>
      </c>
      <c r="X25" s="221"/>
      <c r="Y25" s="266" t="s">
        <v>553</v>
      </c>
      <c r="Z25" s="258" t="s">
        <v>506</v>
      </c>
      <c r="AA25" s="259" t="s">
        <v>544</v>
      </c>
    </row>
    <row r="26" spans="3:27" ht="46.8">
      <c r="C26" s="274"/>
      <c r="E26" s="269"/>
      <c r="H26" s="221"/>
      <c r="I26" s="262" t="s">
        <v>84</v>
      </c>
      <c r="J26" s="272"/>
      <c r="K26" s="222"/>
      <c r="M26" s="225">
        <v>24</v>
      </c>
      <c r="N26" s="253" t="s">
        <v>554</v>
      </c>
      <c r="O26" s="254">
        <v>0.99</v>
      </c>
      <c r="P26" s="254">
        <v>0.99</v>
      </c>
      <c r="Q26" s="255">
        <v>0.99</v>
      </c>
      <c r="R26" s="255">
        <v>0.99</v>
      </c>
      <c r="S26" s="255">
        <v>0.99</v>
      </c>
      <c r="X26" s="221"/>
      <c r="Y26" s="266" t="s">
        <v>553</v>
      </c>
      <c r="Z26" s="258" t="s">
        <v>506</v>
      </c>
      <c r="AA26" s="259" t="s">
        <v>555</v>
      </c>
    </row>
    <row r="27" spans="3:27" ht="62.4">
      <c r="C27" s="274"/>
      <c r="E27" s="269"/>
      <c r="H27" s="221"/>
      <c r="I27" s="262" t="s">
        <v>556</v>
      </c>
      <c r="J27" s="272"/>
      <c r="K27" s="222"/>
      <c r="M27" s="225">
        <v>25</v>
      </c>
      <c r="N27" s="253" t="s">
        <v>557</v>
      </c>
      <c r="O27" s="254">
        <v>0.99</v>
      </c>
      <c r="P27" s="254">
        <v>0.99</v>
      </c>
      <c r="Q27" s="255">
        <v>0.99</v>
      </c>
      <c r="R27" s="255">
        <v>0.99</v>
      </c>
      <c r="S27" s="255">
        <v>0.99</v>
      </c>
      <c r="X27" s="221"/>
      <c r="Y27" s="266" t="s">
        <v>553</v>
      </c>
      <c r="Z27" s="258" t="s">
        <v>514</v>
      </c>
      <c r="AA27" s="259" t="s">
        <v>507</v>
      </c>
    </row>
    <row r="28" spans="3:27" ht="46.8">
      <c r="C28" s="274"/>
      <c r="E28" s="269"/>
      <c r="H28" s="221"/>
      <c r="I28" s="262" t="s">
        <v>558</v>
      </c>
      <c r="J28" s="272"/>
      <c r="K28" s="222"/>
      <c r="M28" s="225">
        <v>26</v>
      </c>
      <c r="N28" s="253" t="s">
        <v>559</v>
      </c>
      <c r="O28" s="254">
        <v>0.96</v>
      </c>
      <c r="P28" s="254">
        <v>0.96</v>
      </c>
      <c r="Q28" s="255">
        <v>0.96</v>
      </c>
      <c r="R28" s="255">
        <v>0.96</v>
      </c>
      <c r="S28" s="255">
        <v>0.96</v>
      </c>
      <c r="X28" s="221"/>
      <c r="Y28" s="263" t="s">
        <v>560</v>
      </c>
      <c r="Z28" s="264" t="s">
        <v>520</v>
      </c>
      <c r="AA28" s="265" t="s">
        <v>558</v>
      </c>
    </row>
    <row r="29" spans="3:27" ht="93.6">
      <c r="C29" s="274"/>
      <c r="E29" s="269"/>
      <c r="H29" s="221"/>
      <c r="I29" s="262" t="s">
        <v>66</v>
      </c>
      <c r="J29" s="272"/>
      <c r="K29" s="222"/>
      <c r="M29" s="225">
        <v>27</v>
      </c>
      <c r="N29" s="253" t="s">
        <v>561</v>
      </c>
      <c r="O29" s="254">
        <v>0.9</v>
      </c>
      <c r="P29" s="254">
        <v>0.86</v>
      </c>
      <c r="Q29" s="255">
        <v>0.86</v>
      </c>
      <c r="R29" s="255">
        <v>0.86</v>
      </c>
      <c r="S29" s="255">
        <v>0.86</v>
      </c>
      <c r="X29" s="221"/>
      <c r="Y29" s="266" t="s">
        <v>562</v>
      </c>
      <c r="Z29" s="258" t="s">
        <v>81</v>
      </c>
      <c r="AA29" s="259" t="s">
        <v>556</v>
      </c>
    </row>
    <row r="30" spans="3:27" ht="62.4">
      <c r="C30" s="274"/>
      <c r="E30" s="272"/>
      <c r="H30" s="221"/>
      <c r="I30" s="262" t="s">
        <v>551</v>
      </c>
      <c r="J30" s="272"/>
      <c r="K30" s="222"/>
      <c r="M30" s="225">
        <v>28</v>
      </c>
      <c r="N30" s="253" t="s">
        <v>563</v>
      </c>
      <c r="O30" s="254">
        <v>0.96</v>
      </c>
      <c r="P30" s="254">
        <v>0.96</v>
      </c>
      <c r="Q30" s="255">
        <v>0.96</v>
      </c>
      <c r="R30" s="255">
        <v>0.96</v>
      </c>
      <c r="S30" s="255">
        <v>0.96</v>
      </c>
      <c r="X30" s="221"/>
      <c r="Y30" s="266" t="s">
        <v>562</v>
      </c>
      <c r="Z30" s="258" t="s">
        <v>81</v>
      </c>
      <c r="AA30" s="259" t="s">
        <v>515</v>
      </c>
    </row>
    <row r="31" spans="3:27" ht="62.4">
      <c r="C31" s="274"/>
      <c r="E31" s="272"/>
      <c r="H31" s="221"/>
      <c r="I31" s="262" t="s">
        <v>82</v>
      </c>
      <c r="J31" s="272"/>
      <c r="K31" s="222"/>
      <c r="M31" s="225">
        <v>29</v>
      </c>
      <c r="N31" s="253" t="s">
        <v>564</v>
      </c>
      <c r="O31" s="254">
        <v>0.97</v>
      </c>
      <c r="P31" s="254">
        <v>0.97</v>
      </c>
      <c r="Q31" s="255">
        <v>0.97</v>
      </c>
      <c r="R31" s="255">
        <v>0.97</v>
      </c>
      <c r="S31" s="255">
        <v>0.97</v>
      </c>
      <c r="X31" s="221"/>
      <c r="Y31" s="266" t="s">
        <v>562</v>
      </c>
      <c r="Z31" s="258" t="s">
        <v>81</v>
      </c>
      <c r="AA31" s="261" t="s">
        <v>84</v>
      </c>
    </row>
    <row r="32" spans="3:27" ht="62.4">
      <c r="C32" s="274"/>
      <c r="E32" s="272"/>
      <c r="H32" s="221"/>
      <c r="I32" s="262" t="s">
        <v>537</v>
      </c>
      <c r="J32" s="276"/>
      <c r="K32" s="222"/>
      <c r="M32" s="225">
        <v>30</v>
      </c>
      <c r="N32" s="253" t="s">
        <v>565</v>
      </c>
      <c r="O32" s="254">
        <v>0.99</v>
      </c>
      <c r="P32" s="254">
        <v>0.99</v>
      </c>
      <c r="Q32" s="255">
        <v>0.99</v>
      </c>
      <c r="R32" s="255">
        <v>0.99</v>
      </c>
      <c r="S32" s="255">
        <v>0.99</v>
      </c>
      <c r="X32" s="221"/>
      <c r="Y32" s="266" t="s">
        <v>562</v>
      </c>
      <c r="Z32" s="258" t="s">
        <v>81</v>
      </c>
      <c r="AA32" s="259" t="s">
        <v>543</v>
      </c>
    </row>
    <row r="33" spans="3:27" ht="62.4">
      <c r="C33" s="274"/>
      <c r="E33" s="272"/>
      <c r="H33" s="221"/>
      <c r="I33" s="262" t="s">
        <v>548</v>
      </c>
      <c r="J33" s="276"/>
      <c r="K33" s="222"/>
      <c r="M33" s="225">
        <v>31</v>
      </c>
      <c r="N33" s="253" t="s">
        <v>566</v>
      </c>
      <c r="O33" s="254">
        <v>0.97</v>
      </c>
      <c r="P33" s="254">
        <v>0.96</v>
      </c>
      <c r="Q33" s="255">
        <v>0.96</v>
      </c>
      <c r="R33" s="255">
        <v>0.96</v>
      </c>
      <c r="S33" s="255">
        <v>0.96</v>
      </c>
      <c r="X33" s="221"/>
      <c r="Y33" s="266" t="s">
        <v>562</v>
      </c>
      <c r="Z33" s="258" t="s">
        <v>81</v>
      </c>
      <c r="AA33" s="261" t="s">
        <v>82</v>
      </c>
    </row>
    <row r="34" spans="3:27" ht="62.4">
      <c r="C34" s="274"/>
      <c r="E34" s="272"/>
      <c r="H34" s="221"/>
      <c r="I34" s="262" t="s">
        <v>546</v>
      </c>
      <c r="J34" s="276"/>
      <c r="K34" s="222"/>
      <c r="M34" s="225">
        <v>32</v>
      </c>
      <c r="N34" s="253" t="s">
        <v>567</v>
      </c>
      <c r="O34" s="254">
        <v>0.96</v>
      </c>
      <c r="P34" s="254">
        <v>0.96</v>
      </c>
      <c r="Q34" s="255">
        <v>0.96</v>
      </c>
      <c r="R34" s="255">
        <v>0.96</v>
      </c>
      <c r="S34" s="255">
        <v>0.96</v>
      </c>
      <c r="X34" s="221"/>
      <c r="Y34" s="266" t="s">
        <v>562</v>
      </c>
      <c r="Z34" s="258" t="s">
        <v>81</v>
      </c>
      <c r="AA34" s="261" t="s">
        <v>525</v>
      </c>
    </row>
    <row r="35" spans="3:27" ht="28.8">
      <c r="C35" s="274"/>
      <c r="E35" s="272"/>
      <c r="H35" s="221"/>
      <c r="I35" s="262" t="s">
        <v>73</v>
      </c>
      <c r="J35" s="276"/>
      <c r="K35" s="222"/>
      <c r="M35" s="225">
        <v>33</v>
      </c>
      <c r="N35" s="253" t="s">
        <v>568</v>
      </c>
      <c r="O35" s="254">
        <v>0.98</v>
      </c>
      <c r="P35" s="254">
        <v>0.97</v>
      </c>
      <c r="Q35" s="255">
        <v>0.97</v>
      </c>
      <c r="R35" s="255">
        <v>0.97</v>
      </c>
      <c r="S35" s="255">
        <v>0.97</v>
      </c>
      <c r="Y35" s="277" t="s">
        <v>569</v>
      </c>
      <c r="Z35" s="277" t="s">
        <v>541</v>
      </c>
      <c r="AA35" s="278"/>
    </row>
    <row r="36" spans="3:27">
      <c r="C36" s="274"/>
      <c r="E36" s="272"/>
      <c r="H36" s="221"/>
      <c r="I36" s="279"/>
      <c r="J36" s="276"/>
      <c r="K36" s="222"/>
      <c r="M36" s="225">
        <v>34</v>
      </c>
      <c r="N36" s="253" t="s">
        <v>570</v>
      </c>
      <c r="O36" s="254">
        <v>0.97</v>
      </c>
      <c r="P36" s="254">
        <v>0.97</v>
      </c>
      <c r="Q36" s="255">
        <v>0.97</v>
      </c>
      <c r="R36" s="255">
        <v>0.97</v>
      </c>
      <c r="S36" s="255">
        <v>0.97</v>
      </c>
      <c r="Y36" s="266" t="s">
        <v>571</v>
      </c>
      <c r="Z36" s="280" t="s">
        <v>527</v>
      </c>
      <c r="AA36" s="280"/>
    </row>
    <row r="37" spans="3:27">
      <c r="C37" s="274"/>
      <c r="E37" s="272"/>
      <c r="H37" s="221"/>
      <c r="I37" s="279"/>
      <c r="J37" s="276"/>
      <c r="K37" s="222"/>
      <c r="M37" s="225">
        <v>35</v>
      </c>
      <c r="N37" s="253" t="s">
        <v>572</v>
      </c>
      <c r="O37" s="254">
        <v>0.88</v>
      </c>
      <c r="P37" s="254">
        <v>0.82</v>
      </c>
      <c r="Q37" s="255">
        <v>0.82</v>
      </c>
      <c r="R37" s="255">
        <v>0.82</v>
      </c>
      <c r="S37" s="255">
        <v>0.82</v>
      </c>
      <c r="Y37" s="266" t="s">
        <v>571</v>
      </c>
      <c r="Z37" s="280" t="s">
        <v>532</v>
      </c>
      <c r="AA37" s="280"/>
    </row>
    <row r="38" spans="3:27">
      <c r="C38" s="274"/>
      <c r="E38" s="272"/>
      <c r="M38" s="225">
        <v>36</v>
      </c>
      <c r="N38" s="253" t="s">
        <v>573</v>
      </c>
      <c r="O38" s="254">
        <v>0.99</v>
      </c>
      <c r="P38" s="254">
        <v>0.99</v>
      </c>
      <c r="Q38" s="255">
        <v>0.99</v>
      </c>
      <c r="R38" s="255">
        <v>0.99</v>
      </c>
      <c r="S38" s="255">
        <v>0.99</v>
      </c>
      <c r="Y38" s="266" t="s">
        <v>571</v>
      </c>
      <c r="Z38" s="280" t="s">
        <v>535</v>
      </c>
      <c r="AA38" s="280"/>
    </row>
    <row r="39" spans="3:27" ht="31.2">
      <c r="C39" s="274"/>
      <c r="E39" s="272"/>
      <c r="M39" s="225">
        <v>37</v>
      </c>
      <c r="N39" s="253" t="s">
        <v>574</v>
      </c>
      <c r="O39" s="254">
        <v>0.98</v>
      </c>
      <c r="P39" s="254">
        <v>0.97</v>
      </c>
      <c r="Q39" s="255">
        <v>0.97</v>
      </c>
      <c r="R39" s="255">
        <v>0.97</v>
      </c>
      <c r="S39" s="255">
        <v>0.97</v>
      </c>
      <c r="Y39" s="281" t="s">
        <v>575</v>
      </c>
      <c r="Z39" s="264" t="s">
        <v>538</v>
      </c>
      <c r="AA39" s="264"/>
    </row>
    <row r="40" spans="3:27">
      <c r="C40" s="274"/>
      <c r="E40" s="272"/>
      <c r="M40" s="225">
        <v>38</v>
      </c>
      <c r="N40" s="253" t="s">
        <v>576</v>
      </c>
      <c r="O40" s="254">
        <v>0.98</v>
      </c>
      <c r="P40" s="254">
        <v>0.98</v>
      </c>
      <c r="Q40" s="255">
        <v>0.98</v>
      </c>
      <c r="R40" s="255">
        <v>0.98</v>
      </c>
      <c r="S40" s="255">
        <v>0.98</v>
      </c>
      <c r="Y40" s="226" t="s">
        <v>73</v>
      </c>
      <c r="Z40" s="226" t="s">
        <v>73</v>
      </c>
      <c r="AA40" s="282"/>
    </row>
    <row r="41" spans="3:27">
      <c r="C41" s="274"/>
      <c r="E41" s="272"/>
      <c r="M41" s="225">
        <v>39</v>
      </c>
      <c r="N41" s="253" t="s">
        <v>577</v>
      </c>
      <c r="O41" s="254">
        <v>0.89</v>
      </c>
      <c r="P41" s="254">
        <v>0.84</v>
      </c>
      <c r="Q41" s="255">
        <v>0.84</v>
      </c>
      <c r="R41" s="255">
        <v>0.84</v>
      </c>
      <c r="S41" s="255">
        <v>0.84</v>
      </c>
      <c r="Y41" s="226"/>
      <c r="Z41" s="226"/>
      <c r="AA41" s="282"/>
    </row>
    <row r="42" spans="3:27">
      <c r="C42" s="274"/>
      <c r="E42" s="272"/>
      <c r="M42" s="225">
        <v>40</v>
      </c>
      <c r="N42" s="253" t="s">
        <v>578</v>
      </c>
      <c r="O42" s="254">
        <v>0.97</v>
      </c>
      <c r="P42" s="254">
        <v>0.97</v>
      </c>
      <c r="Q42" s="255">
        <v>0.97</v>
      </c>
      <c r="R42" s="255">
        <v>0.97</v>
      </c>
      <c r="S42" s="255">
        <v>0.97</v>
      </c>
    </row>
    <row r="43" spans="3:27">
      <c r="C43" s="274"/>
      <c r="E43" s="272"/>
      <c r="M43" s="225">
        <v>41</v>
      </c>
      <c r="N43" s="253" t="s">
        <v>579</v>
      </c>
      <c r="O43" s="254">
        <v>0.99</v>
      </c>
      <c r="P43" s="254">
        <v>0.98</v>
      </c>
      <c r="Q43" s="255">
        <v>0.98</v>
      </c>
      <c r="R43" s="255">
        <v>0.98</v>
      </c>
      <c r="S43" s="255">
        <v>0.98</v>
      </c>
    </row>
    <row r="44" spans="3:27">
      <c r="C44" s="274"/>
      <c r="E44" s="272"/>
      <c r="M44" s="225">
        <v>42</v>
      </c>
      <c r="N44" s="253" t="s">
        <v>580</v>
      </c>
      <c r="O44" s="254">
        <v>0.94</v>
      </c>
      <c r="P44" s="254">
        <v>0.92</v>
      </c>
      <c r="Q44" s="255">
        <v>0.92</v>
      </c>
      <c r="R44" s="255">
        <v>0.92</v>
      </c>
      <c r="S44" s="255">
        <v>0.92</v>
      </c>
    </row>
    <row r="45" spans="3:27">
      <c r="C45" s="274"/>
      <c r="E45" s="272"/>
      <c r="M45" s="225">
        <v>43</v>
      </c>
      <c r="N45" s="253" t="s">
        <v>581</v>
      </c>
      <c r="O45" s="254">
        <v>0.97</v>
      </c>
      <c r="P45" s="254">
        <v>0.96</v>
      </c>
      <c r="Q45" s="255">
        <v>0.96</v>
      </c>
      <c r="R45" s="255">
        <v>0.96</v>
      </c>
      <c r="S45" s="255">
        <v>0.96</v>
      </c>
    </row>
    <row r="46" spans="3:27">
      <c r="C46" s="274"/>
      <c r="E46" s="276"/>
      <c r="M46" s="225">
        <v>44</v>
      </c>
      <c r="N46" s="253" t="s">
        <v>582</v>
      </c>
      <c r="O46" s="254">
        <v>0.96</v>
      </c>
      <c r="P46" s="254">
        <v>0.95</v>
      </c>
      <c r="Q46" s="255">
        <v>0.95</v>
      </c>
      <c r="R46" s="255">
        <v>0.95</v>
      </c>
      <c r="S46" s="255">
        <v>0.95</v>
      </c>
    </row>
    <row r="47" spans="3:27">
      <c r="C47" s="274"/>
      <c r="E47" s="276"/>
      <c r="M47" s="225">
        <v>45</v>
      </c>
      <c r="N47" s="253" t="s">
        <v>583</v>
      </c>
      <c r="O47" s="254">
        <v>0.89</v>
      </c>
      <c r="P47" s="254">
        <v>0.83</v>
      </c>
      <c r="Q47" s="255">
        <v>0.83</v>
      </c>
      <c r="R47" s="255">
        <v>0.83</v>
      </c>
      <c r="S47" s="255">
        <v>0.83</v>
      </c>
    </row>
    <row r="48" spans="3:27">
      <c r="C48" s="274"/>
      <c r="E48" s="276"/>
      <c r="M48" s="225">
        <v>46</v>
      </c>
      <c r="N48" s="253" t="s">
        <v>584</v>
      </c>
      <c r="O48" s="254">
        <v>0.99</v>
      </c>
      <c r="P48" s="254">
        <v>0.98</v>
      </c>
      <c r="Q48" s="255">
        <v>0.98</v>
      </c>
      <c r="R48" s="255">
        <v>0.98</v>
      </c>
      <c r="S48" s="255">
        <v>0.98</v>
      </c>
    </row>
    <row r="49" spans="3:19">
      <c r="C49" s="274"/>
      <c r="E49" s="276"/>
      <c r="M49" s="225">
        <v>47</v>
      </c>
      <c r="N49" s="253" t="s">
        <v>585</v>
      </c>
      <c r="O49" s="254">
        <v>0.99</v>
      </c>
      <c r="P49" s="254">
        <v>0.98</v>
      </c>
      <c r="Q49" s="255">
        <v>0.98</v>
      </c>
      <c r="R49" s="255">
        <v>0.98</v>
      </c>
      <c r="S49" s="255">
        <v>0.98</v>
      </c>
    </row>
    <row r="50" spans="3:19">
      <c r="C50" s="274"/>
      <c r="E50" s="276"/>
      <c r="M50" s="225">
        <v>48</v>
      </c>
      <c r="N50" s="253" t="s">
        <v>586</v>
      </c>
      <c r="O50" s="254">
        <v>0.99</v>
      </c>
      <c r="P50" s="254">
        <v>0.99</v>
      </c>
      <c r="Q50" s="255">
        <v>0.99</v>
      </c>
      <c r="R50" s="255">
        <v>0.99</v>
      </c>
      <c r="S50" s="255">
        <v>0.99</v>
      </c>
    </row>
    <row r="51" spans="3:19">
      <c r="C51" s="274"/>
      <c r="E51" s="276"/>
      <c r="M51" s="225">
        <v>49</v>
      </c>
      <c r="N51" s="253" t="s">
        <v>1</v>
      </c>
      <c r="O51" s="254">
        <v>0.97</v>
      </c>
      <c r="P51" s="254">
        <v>0.97</v>
      </c>
      <c r="Q51" s="255">
        <v>0.97</v>
      </c>
      <c r="R51" s="255">
        <v>0.97</v>
      </c>
      <c r="S51" s="255">
        <v>0.97</v>
      </c>
    </row>
    <row r="52" spans="3:19">
      <c r="C52" s="274"/>
      <c r="E52" s="276"/>
      <c r="M52" s="225">
        <v>50</v>
      </c>
      <c r="N52" s="253" t="s">
        <v>587</v>
      </c>
      <c r="O52" s="254">
        <v>0.61</v>
      </c>
      <c r="P52" s="254">
        <v>0.56000000000000005</v>
      </c>
      <c r="Q52" s="255">
        <v>0.56000000000000005</v>
      </c>
      <c r="R52" s="255">
        <v>0.56000000000000005</v>
      </c>
      <c r="S52" s="255">
        <v>0.56000000000000005</v>
      </c>
    </row>
    <row r="53" spans="3:19">
      <c r="C53" s="274"/>
      <c r="E53" s="276"/>
      <c r="M53" s="225">
        <v>51</v>
      </c>
      <c r="N53" s="253" t="s">
        <v>588</v>
      </c>
      <c r="O53" s="254">
        <v>0.91</v>
      </c>
      <c r="P53" s="254">
        <v>0.88</v>
      </c>
      <c r="Q53" s="255">
        <v>0.88</v>
      </c>
      <c r="R53" s="255">
        <v>0.88</v>
      </c>
      <c r="S53" s="255">
        <v>0.88</v>
      </c>
    </row>
    <row r="54" spans="3:19">
      <c r="C54" s="274"/>
      <c r="E54" s="276"/>
      <c r="M54" s="225">
        <v>52</v>
      </c>
      <c r="N54" s="253" t="s">
        <v>589</v>
      </c>
      <c r="O54" s="254">
        <v>0.98</v>
      </c>
      <c r="P54" s="254">
        <v>0.97</v>
      </c>
      <c r="Q54" s="255">
        <v>0.97</v>
      </c>
      <c r="R54" s="255">
        <v>0.97</v>
      </c>
      <c r="S54" s="255">
        <v>0.97</v>
      </c>
    </row>
    <row r="55" spans="3:19">
      <c r="C55" s="274"/>
      <c r="E55" s="276"/>
      <c r="M55" s="225">
        <v>53</v>
      </c>
      <c r="N55" s="253" t="s">
        <v>590</v>
      </c>
      <c r="O55" s="254">
        <v>0.7</v>
      </c>
      <c r="P55" s="254">
        <v>0.66</v>
      </c>
      <c r="Q55" s="255">
        <v>0.66</v>
      </c>
      <c r="R55" s="255">
        <v>0.66</v>
      </c>
      <c r="S55" s="255">
        <v>0.66</v>
      </c>
    </row>
    <row r="56" spans="3:19">
      <c r="E56" s="276"/>
      <c r="M56" s="225">
        <v>54</v>
      </c>
      <c r="N56" s="253" t="s">
        <v>591</v>
      </c>
      <c r="O56" s="254">
        <v>0.86</v>
      </c>
      <c r="P56" s="254">
        <v>0.8</v>
      </c>
      <c r="Q56" s="255">
        <v>0.8</v>
      </c>
      <c r="R56" s="255">
        <v>0.8</v>
      </c>
      <c r="S56" s="255">
        <v>0.8</v>
      </c>
    </row>
    <row r="57" spans="3:19">
      <c r="E57" s="276"/>
      <c r="M57" s="225">
        <v>55</v>
      </c>
      <c r="N57" s="253" t="s">
        <v>592</v>
      </c>
      <c r="O57" s="254">
        <v>0.94</v>
      </c>
      <c r="P57" s="254">
        <v>0.93</v>
      </c>
      <c r="Q57" s="255">
        <v>0.93</v>
      </c>
      <c r="R57" s="255">
        <v>0.93</v>
      </c>
      <c r="S57" s="255">
        <v>0.93</v>
      </c>
    </row>
    <row r="58" spans="3:19">
      <c r="E58" s="276"/>
      <c r="M58" s="225">
        <v>56</v>
      </c>
      <c r="N58" s="253" t="s">
        <v>593</v>
      </c>
      <c r="O58" s="254">
        <v>0.96</v>
      </c>
      <c r="P58" s="254">
        <v>0.96</v>
      </c>
      <c r="Q58" s="255">
        <v>0.96</v>
      </c>
      <c r="R58" s="255">
        <v>0.96</v>
      </c>
      <c r="S58" s="255">
        <v>0.96</v>
      </c>
    </row>
    <row r="59" spans="3:19">
      <c r="E59" s="276"/>
      <c r="M59" s="225">
        <v>57</v>
      </c>
      <c r="N59" s="253" t="s">
        <v>594</v>
      </c>
      <c r="O59" s="254">
        <v>0.96</v>
      </c>
      <c r="P59" s="254">
        <v>0.95</v>
      </c>
      <c r="Q59" s="255">
        <v>0.95</v>
      </c>
      <c r="R59" s="255">
        <v>0.95</v>
      </c>
      <c r="S59" s="255">
        <v>0.95</v>
      </c>
    </row>
    <row r="60" spans="3:19">
      <c r="E60" s="276"/>
      <c r="M60" s="225">
        <v>58</v>
      </c>
      <c r="N60" s="253" t="s">
        <v>595</v>
      </c>
      <c r="O60" s="254">
        <v>0.98</v>
      </c>
      <c r="P60" s="254">
        <v>0.98</v>
      </c>
      <c r="Q60" s="255">
        <v>0.98</v>
      </c>
      <c r="R60" s="255">
        <v>0.98</v>
      </c>
      <c r="S60" s="255">
        <v>0.98</v>
      </c>
    </row>
    <row r="61" spans="3:19">
      <c r="E61" s="221"/>
      <c r="M61" s="225">
        <v>59</v>
      </c>
      <c r="N61" s="253" t="s">
        <v>596</v>
      </c>
      <c r="O61" s="254">
        <v>0.97</v>
      </c>
      <c r="P61" s="254">
        <v>0.97</v>
      </c>
      <c r="Q61" s="255">
        <v>0.97</v>
      </c>
      <c r="R61" s="255">
        <v>0.97</v>
      </c>
      <c r="S61" s="255">
        <v>0.97</v>
      </c>
    </row>
    <row r="62" spans="3:19">
      <c r="E62" s="221"/>
      <c r="M62" s="225">
        <v>60</v>
      </c>
      <c r="N62" s="253" t="s">
        <v>597</v>
      </c>
      <c r="O62" s="254">
        <v>0.99</v>
      </c>
      <c r="P62" s="254">
        <v>0.98</v>
      </c>
      <c r="Q62" s="255">
        <v>0.98</v>
      </c>
      <c r="R62" s="255">
        <v>0.98</v>
      </c>
      <c r="S62" s="255">
        <v>0.98</v>
      </c>
    </row>
    <row r="63" spans="3:19">
      <c r="E63" s="221"/>
      <c r="M63" s="225">
        <v>61</v>
      </c>
      <c r="N63" s="253" t="s">
        <v>598</v>
      </c>
      <c r="O63" s="254">
        <v>0.99</v>
      </c>
      <c r="P63" s="254">
        <v>0.98</v>
      </c>
      <c r="Q63" s="255">
        <v>0.98</v>
      </c>
      <c r="R63" s="255">
        <v>0.98</v>
      </c>
      <c r="S63" s="255">
        <v>0.98</v>
      </c>
    </row>
    <row r="64" spans="3:19">
      <c r="E64" s="221"/>
      <c r="M64" s="225">
        <v>62</v>
      </c>
      <c r="N64" s="253" t="s">
        <v>599</v>
      </c>
      <c r="O64" s="254">
        <v>0.99</v>
      </c>
      <c r="P64" s="254">
        <v>0.98</v>
      </c>
      <c r="Q64" s="255">
        <v>0.98</v>
      </c>
      <c r="R64" s="255">
        <v>0.98</v>
      </c>
      <c r="S64" s="255">
        <v>0.98</v>
      </c>
    </row>
    <row r="65" spans="5:19">
      <c r="M65" s="225">
        <v>63</v>
      </c>
      <c r="N65" s="253" t="s">
        <v>600</v>
      </c>
      <c r="O65" s="254">
        <v>0.98</v>
      </c>
      <c r="P65" s="254">
        <v>0.97</v>
      </c>
      <c r="Q65" s="255">
        <v>0.97</v>
      </c>
      <c r="R65" s="255">
        <v>0.97</v>
      </c>
      <c r="S65" s="255">
        <v>0.97</v>
      </c>
    </row>
    <row r="66" spans="5:19">
      <c r="M66" s="225">
        <v>64</v>
      </c>
      <c r="N66" s="253" t="s">
        <v>601</v>
      </c>
      <c r="O66" s="254">
        <v>0.97</v>
      </c>
      <c r="P66" s="254">
        <v>0.97</v>
      </c>
      <c r="Q66" s="255">
        <v>0.97</v>
      </c>
      <c r="R66" s="255">
        <v>0.97</v>
      </c>
      <c r="S66" s="255">
        <v>0.97</v>
      </c>
    </row>
    <row r="67" spans="5:19">
      <c r="M67" s="225">
        <v>65</v>
      </c>
      <c r="N67" s="253" t="s">
        <v>602</v>
      </c>
      <c r="O67" s="254">
        <v>0.88</v>
      </c>
      <c r="P67" s="254">
        <v>0.88</v>
      </c>
      <c r="Q67" s="255">
        <v>0.88</v>
      </c>
      <c r="R67" s="255">
        <v>0.88</v>
      </c>
      <c r="S67" s="255">
        <v>0.88</v>
      </c>
    </row>
    <row r="68" spans="5:19">
      <c r="M68" s="225">
        <v>66</v>
      </c>
      <c r="N68" s="253" t="s">
        <v>603</v>
      </c>
      <c r="O68" s="254">
        <v>0.98</v>
      </c>
      <c r="P68" s="254">
        <v>0.98</v>
      </c>
      <c r="Q68" s="255">
        <v>0.98</v>
      </c>
      <c r="R68" s="255">
        <v>0.98</v>
      </c>
      <c r="S68" s="255">
        <v>0.98</v>
      </c>
    </row>
    <row r="69" spans="5:19">
      <c r="M69" s="225">
        <v>67</v>
      </c>
      <c r="N69" s="253" t="s">
        <v>604</v>
      </c>
      <c r="O69" s="254">
        <v>0.51</v>
      </c>
      <c r="P69" s="254">
        <v>0.45</v>
      </c>
      <c r="Q69" s="255">
        <v>0.45</v>
      </c>
      <c r="R69" s="255">
        <v>0.45</v>
      </c>
      <c r="S69" s="255">
        <v>0.45</v>
      </c>
    </row>
    <row r="70" spans="5:19">
      <c r="E70" s="283"/>
      <c r="M70" s="225">
        <v>68</v>
      </c>
      <c r="N70" s="253" t="s">
        <v>605</v>
      </c>
      <c r="O70" s="254">
        <v>0.86</v>
      </c>
      <c r="P70" s="254">
        <v>0.8</v>
      </c>
      <c r="Q70" s="255">
        <v>0.8</v>
      </c>
      <c r="R70" s="255">
        <v>0.8</v>
      </c>
      <c r="S70" s="255">
        <v>0.8</v>
      </c>
    </row>
    <row r="71" spans="5:19">
      <c r="E71" s="284"/>
      <c r="M71" s="225">
        <v>69</v>
      </c>
      <c r="N71" s="253" t="s">
        <v>606</v>
      </c>
      <c r="O71" s="254">
        <v>0.97</v>
      </c>
      <c r="P71" s="254">
        <v>0.96</v>
      </c>
      <c r="Q71" s="255">
        <v>0.96</v>
      </c>
      <c r="R71" s="255">
        <v>0.96</v>
      </c>
      <c r="S71" s="255">
        <v>0.96</v>
      </c>
    </row>
    <row r="72" spans="5:19">
      <c r="E72" s="284"/>
      <c r="M72" s="225">
        <v>70</v>
      </c>
      <c r="N72" s="253" t="s">
        <v>607</v>
      </c>
      <c r="O72" s="254">
        <v>0.98</v>
      </c>
      <c r="P72" s="254">
        <v>0.98</v>
      </c>
      <c r="Q72" s="255">
        <v>0.98</v>
      </c>
      <c r="R72" s="255">
        <v>0.98</v>
      </c>
      <c r="S72" s="255">
        <v>0.98</v>
      </c>
    </row>
    <row r="73" spans="5:19">
      <c r="E73" s="284"/>
      <c r="M73" s="225">
        <v>71</v>
      </c>
      <c r="N73" s="253" t="s">
        <v>608</v>
      </c>
      <c r="O73" s="254">
        <v>0.97</v>
      </c>
      <c r="P73" s="254">
        <v>0.97</v>
      </c>
      <c r="Q73" s="255">
        <v>0.97</v>
      </c>
      <c r="R73" s="255">
        <v>0.97</v>
      </c>
      <c r="S73" s="255">
        <v>0.97</v>
      </c>
    </row>
    <row r="74" spans="5:19">
      <c r="E74" s="284"/>
      <c r="M74" s="225">
        <v>72</v>
      </c>
      <c r="N74" s="253" t="s">
        <v>609</v>
      </c>
      <c r="O74" s="254">
        <v>0.98</v>
      </c>
      <c r="P74" s="254">
        <v>0.98</v>
      </c>
      <c r="Q74" s="255">
        <v>0.98</v>
      </c>
      <c r="R74" s="255">
        <v>0.98</v>
      </c>
      <c r="S74" s="255">
        <v>0.98</v>
      </c>
    </row>
    <row r="75" spans="5:19">
      <c r="E75" s="284"/>
      <c r="M75" s="225">
        <v>73</v>
      </c>
      <c r="N75" s="253" t="s">
        <v>610</v>
      </c>
      <c r="O75" s="254">
        <v>0.96</v>
      </c>
      <c r="P75" s="254">
        <v>0.96</v>
      </c>
      <c r="Q75" s="255">
        <v>0.96</v>
      </c>
      <c r="R75" s="255">
        <v>0.96</v>
      </c>
      <c r="S75" s="255">
        <v>0.96</v>
      </c>
    </row>
    <row r="76" spans="5:19">
      <c r="E76" s="284"/>
      <c r="M76" s="225">
        <v>74</v>
      </c>
      <c r="N76" s="253" t="s">
        <v>611</v>
      </c>
      <c r="O76" s="254">
        <v>0.31</v>
      </c>
      <c r="P76" s="254">
        <v>0.31</v>
      </c>
      <c r="Q76" s="255">
        <v>0.31</v>
      </c>
      <c r="R76" s="255">
        <v>0.31</v>
      </c>
      <c r="S76" s="255">
        <v>0.31</v>
      </c>
    </row>
    <row r="77" spans="5:19">
      <c r="E77" s="284"/>
      <c r="M77" s="225">
        <v>75</v>
      </c>
      <c r="N77" s="253" t="s">
        <v>612</v>
      </c>
      <c r="O77" s="254">
        <v>0.97</v>
      </c>
      <c r="P77" s="254">
        <v>0.97</v>
      </c>
      <c r="Q77" s="255">
        <v>0.97</v>
      </c>
      <c r="R77" s="255">
        <v>0.97</v>
      </c>
      <c r="S77" s="255">
        <v>0.97</v>
      </c>
    </row>
    <row r="78" spans="5:19">
      <c r="E78" s="283"/>
      <c r="M78" s="225">
        <v>76</v>
      </c>
      <c r="N78" s="253" t="s">
        <v>613</v>
      </c>
      <c r="O78" s="254">
        <v>0.95</v>
      </c>
      <c r="P78" s="254">
        <v>0.94</v>
      </c>
      <c r="Q78" s="255">
        <v>0.94</v>
      </c>
      <c r="R78" s="255">
        <v>0.94</v>
      </c>
      <c r="S78" s="255">
        <v>0.94</v>
      </c>
    </row>
    <row r="79" spans="5:19">
      <c r="E79" s="283"/>
      <c r="M79" s="225">
        <v>77</v>
      </c>
      <c r="N79" s="253" t="s">
        <v>614</v>
      </c>
      <c r="O79" s="254">
        <v>0.96</v>
      </c>
      <c r="P79" s="254">
        <v>0.95</v>
      </c>
      <c r="Q79" s="255">
        <v>0.95</v>
      </c>
      <c r="R79" s="255">
        <v>0.95</v>
      </c>
      <c r="S79" s="255">
        <v>0.95</v>
      </c>
    </row>
    <row r="80" spans="5:19">
      <c r="E80" s="283"/>
      <c r="M80" s="225">
        <v>78</v>
      </c>
      <c r="N80" s="253" t="s">
        <v>615</v>
      </c>
      <c r="O80" s="254">
        <v>0</v>
      </c>
      <c r="P80" s="254">
        <v>0</v>
      </c>
      <c r="Q80" s="255">
        <v>0</v>
      </c>
      <c r="R80" s="255">
        <v>0</v>
      </c>
      <c r="S80" s="255">
        <v>0</v>
      </c>
    </row>
    <row r="81" spans="5:19">
      <c r="E81" s="285"/>
      <c r="M81" s="225">
        <v>79</v>
      </c>
      <c r="N81" s="253" t="s">
        <v>616</v>
      </c>
      <c r="O81" s="254">
        <v>0.41</v>
      </c>
      <c r="P81" s="254">
        <v>0.35</v>
      </c>
      <c r="Q81" s="255">
        <v>0.35</v>
      </c>
      <c r="R81" s="255">
        <v>0.35</v>
      </c>
      <c r="S81" s="255">
        <v>0.35</v>
      </c>
    </row>
    <row r="82" spans="5:19">
      <c r="E82" s="285"/>
      <c r="M82" s="225">
        <v>80</v>
      </c>
      <c r="N82" s="253" t="s">
        <v>617</v>
      </c>
      <c r="O82" s="254">
        <v>0.99</v>
      </c>
      <c r="P82" s="254">
        <v>0.99</v>
      </c>
      <c r="Q82" s="255">
        <v>0.99</v>
      </c>
      <c r="R82" s="255">
        <v>0.99</v>
      </c>
      <c r="S82" s="255">
        <v>0.99</v>
      </c>
    </row>
    <row r="83" spans="5:19">
      <c r="E83" s="283"/>
      <c r="M83" s="225">
        <v>81</v>
      </c>
      <c r="N83" s="253" t="s">
        <v>618</v>
      </c>
      <c r="O83" s="254">
        <v>0.99</v>
      </c>
      <c r="P83" s="254">
        <v>0.99</v>
      </c>
      <c r="Q83" s="255">
        <v>0.99</v>
      </c>
      <c r="R83" s="255">
        <v>0.99</v>
      </c>
      <c r="S83" s="255">
        <v>0.99</v>
      </c>
    </row>
    <row r="84" spans="5:19">
      <c r="E84" s="283"/>
      <c r="M84" s="225">
        <v>82</v>
      </c>
      <c r="N84" s="253" t="s">
        <v>619</v>
      </c>
      <c r="O84" s="254">
        <v>0.97</v>
      </c>
      <c r="P84" s="254">
        <v>0.97</v>
      </c>
      <c r="Q84" s="255">
        <v>0.97</v>
      </c>
      <c r="R84" s="255">
        <v>0.97</v>
      </c>
      <c r="S84" s="255">
        <v>0.97</v>
      </c>
    </row>
    <row r="85" spans="5:19" ht="26.4">
      <c r="E85" s="283"/>
      <c r="M85" s="225">
        <v>83</v>
      </c>
      <c r="N85" s="253" t="s">
        <v>620</v>
      </c>
      <c r="O85" s="254">
        <v>0.39</v>
      </c>
      <c r="P85" s="254">
        <v>0.38</v>
      </c>
      <c r="Q85" s="255">
        <v>0.38</v>
      </c>
      <c r="R85" s="255">
        <v>0.38</v>
      </c>
      <c r="S85" s="255">
        <v>0.38</v>
      </c>
    </row>
    <row r="86" spans="5:19">
      <c r="E86" s="224"/>
      <c r="M86" s="225">
        <v>84</v>
      </c>
      <c r="N86" s="253" t="s">
        <v>621</v>
      </c>
      <c r="O86" s="254">
        <v>0.99</v>
      </c>
      <c r="P86" s="254">
        <v>0.99</v>
      </c>
      <c r="Q86" s="255">
        <v>0.99</v>
      </c>
      <c r="R86" s="255">
        <v>0.99</v>
      </c>
      <c r="S86" s="255">
        <v>0.99</v>
      </c>
    </row>
    <row r="87" spans="5:19">
      <c r="E87" s="224"/>
      <c r="M87" s="225">
        <v>85</v>
      </c>
      <c r="N87" s="253" t="s">
        <v>622</v>
      </c>
      <c r="O87" s="254">
        <v>0.12</v>
      </c>
      <c r="P87" s="254">
        <v>0.1</v>
      </c>
      <c r="Q87" s="255">
        <v>0.1</v>
      </c>
      <c r="R87" s="255">
        <v>0.1</v>
      </c>
      <c r="S87" s="255">
        <v>0.1</v>
      </c>
    </row>
    <row r="88" spans="5:19">
      <c r="E88" s="224"/>
      <c r="M88" s="225">
        <v>86</v>
      </c>
      <c r="N88" s="253" t="s">
        <v>623</v>
      </c>
      <c r="O88" s="254">
        <v>0.99</v>
      </c>
      <c r="P88" s="254">
        <v>0.99</v>
      </c>
      <c r="Q88" s="255">
        <v>0.99</v>
      </c>
      <c r="R88" s="255">
        <v>0.99</v>
      </c>
      <c r="S88" s="255">
        <v>0.99</v>
      </c>
    </row>
    <row r="89" spans="5:19">
      <c r="E89" s="224"/>
      <c r="M89" s="225">
        <v>87</v>
      </c>
      <c r="N89" s="253" t="s">
        <v>624</v>
      </c>
      <c r="O89" s="254">
        <v>0.99</v>
      </c>
      <c r="P89" s="254">
        <v>0.99</v>
      </c>
      <c r="Q89" s="255">
        <v>0.99</v>
      </c>
      <c r="R89" s="255">
        <v>0.99</v>
      </c>
      <c r="S89" s="255">
        <v>0.99</v>
      </c>
    </row>
    <row r="90" spans="5:19">
      <c r="E90" s="224"/>
      <c r="M90" s="225">
        <v>88</v>
      </c>
      <c r="N90" s="253" t="s">
        <v>625</v>
      </c>
      <c r="O90" s="254">
        <v>0.99</v>
      </c>
      <c r="P90" s="254">
        <v>0.99</v>
      </c>
      <c r="Q90" s="255">
        <v>0.99</v>
      </c>
      <c r="R90" s="255">
        <v>0.99</v>
      </c>
      <c r="S90" s="255">
        <v>0.99</v>
      </c>
    </row>
    <row r="91" spans="5:19">
      <c r="E91" s="224"/>
      <c r="M91" s="225">
        <v>89</v>
      </c>
      <c r="N91" s="253" t="s">
        <v>626</v>
      </c>
      <c r="O91" s="254">
        <v>0.99</v>
      </c>
      <c r="P91" s="254">
        <v>0.99</v>
      </c>
      <c r="Q91" s="255">
        <v>0.99</v>
      </c>
      <c r="R91" s="255">
        <v>0.99</v>
      </c>
      <c r="S91" s="255">
        <v>0.99</v>
      </c>
    </row>
    <row r="92" spans="5:19">
      <c r="E92" s="224"/>
    </row>
    <row r="93" spans="5:19">
      <c r="E93" s="224"/>
      <c r="N93" s="271"/>
    </row>
    <row r="94" spans="5:19">
      <c r="E94" s="224"/>
      <c r="N94" s="273"/>
    </row>
    <row r="95" spans="5:19">
      <c r="E95" s="224"/>
      <c r="N95" s="273"/>
    </row>
    <row r="96" spans="5:19">
      <c r="E96" s="224"/>
      <c r="N96" s="273"/>
    </row>
    <row r="97" spans="5:14">
      <c r="E97" s="224"/>
      <c r="N97" s="273"/>
    </row>
    <row r="98" spans="5:14">
      <c r="E98" s="224"/>
      <c r="N98" s="274"/>
    </row>
    <row r="99" spans="5:14">
      <c r="E99" s="224"/>
      <c r="N99" s="274"/>
    </row>
    <row r="100" spans="5:14">
      <c r="E100" s="224"/>
      <c r="N100" s="274"/>
    </row>
    <row r="101" spans="5:14">
      <c r="E101" s="224"/>
      <c r="N101" s="274"/>
    </row>
    <row r="102" spans="5:14">
      <c r="E102" s="224"/>
      <c r="N102" s="274"/>
    </row>
    <row r="103" spans="5:14">
      <c r="E103" s="224"/>
      <c r="N103" s="274"/>
    </row>
    <row r="104" spans="5:14">
      <c r="E104" s="224"/>
      <c r="N104" s="274"/>
    </row>
    <row r="105" spans="5:14">
      <c r="E105" s="224"/>
      <c r="N105" s="274"/>
    </row>
    <row r="106" spans="5:14">
      <c r="E106" s="224"/>
      <c r="N106" s="274"/>
    </row>
    <row r="107" spans="5:14">
      <c r="E107" s="224"/>
      <c r="N107" s="274"/>
    </row>
    <row r="108" spans="5:14">
      <c r="E108" s="224"/>
      <c r="N108" s="274"/>
    </row>
    <row r="109" spans="5:14">
      <c r="E109" s="224"/>
      <c r="N109" s="274"/>
    </row>
    <row r="110" spans="5:14">
      <c r="E110" s="224"/>
      <c r="N110" s="274"/>
    </row>
    <row r="111" spans="5:14">
      <c r="E111" s="224"/>
      <c r="N111" s="274"/>
    </row>
    <row r="112" spans="5:14">
      <c r="E112" s="224"/>
      <c r="N112" s="274"/>
    </row>
    <row r="113" spans="5:14">
      <c r="E113" s="224"/>
      <c r="N113" s="274"/>
    </row>
    <row r="114" spans="5:14">
      <c r="E114" s="224"/>
      <c r="N114" s="274"/>
    </row>
    <row r="115" spans="5:14">
      <c r="E115" s="224"/>
      <c r="N115" s="274"/>
    </row>
    <row r="116" spans="5:14">
      <c r="E116" s="224"/>
      <c r="N116" s="274"/>
    </row>
    <row r="117" spans="5:14">
      <c r="E117" s="224"/>
      <c r="N117" s="274"/>
    </row>
    <row r="118" spans="5:14">
      <c r="E118" s="224"/>
      <c r="N118" s="274"/>
    </row>
    <row r="119" spans="5:14">
      <c r="E119" s="224"/>
      <c r="N119" s="274"/>
    </row>
    <row r="120" spans="5:14">
      <c r="E120" s="224"/>
      <c r="N120" s="274"/>
    </row>
    <row r="121" spans="5:14">
      <c r="E121" s="224"/>
      <c r="N121" s="274"/>
    </row>
    <row r="122" spans="5:14">
      <c r="E122" s="224"/>
      <c r="N122" s="274"/>
    </row>
    <row r="123" spans="5:14">
      <c r="E123" s="224"/>
      <c r="N123" s="274"/>
    </row>
    <row r="124" spans="5:14">
      <c r="E124" s="224"/>
      <c r="N124" s="274"/>
    </row>
    <row r="125" spans="5:14">
      <c r="E125" s="224"/>
      <c r="N125" s="274"/>
    </row>
    <row r="126" spans="5:14">
      <c r="E126" s="224"/>
      <c r="N126" s="274"/>
    </row>
    <row r="127" spans="5:14">
      <c r="E127" s="224"/>
      <c r="N127" s="274"/>
    </row>
    <row r="128" spans="5:14">
      <c r="E128" s="224"/>
    </row>
    <row r="129" spans="5:5">
      <c r="E129" s="224"/>
    </row>
    <row r="130" spans="5:5">
      <c r="E130" s="224"/>
    </row>
    <row r="131" spans="5:5">
      <c r="E131" s="224"/>
    </row>
    <row r="132" spans="5:5">
      <c r="E132" s="224"/>
    </row>
    <row r="133" spans="5:5">
      <c r="E133" s="224"/>
    </row>
    <row r="134" spans="5:5">
      <c r="E134" s="224"/>
    </row>
    <row r="135" spans="5:5">
      <c r="E135" s="224"/>
    </row>
    <row r="136" spans="5:5">
      <c r="E136" s="224"/>
    </row>
    <row r="137" spans="5:5">
      <c r="E137" s="224"/>
    </row>
    <row r="138" spans="5:5">
      <c r="E138" s="224"/>
    </row>
    <row r="139" spans="5:5">
      <c r="E139" s="224"/>
    </row>
    <row r="140" spans="5:5">
      <c r="E140" s="224"/>
    </row>
    <row r="141" spans="5:5">
      <c r="E141" s="224"/>
    </row>
    <row r="142" spans="5:5">
      <c r="E142" s="224"/>
    </row>
    <row r="143" spans="5:5">
      <c r="E143" s="224"/>
    </row>
    <row r="144" spans="5:5">
      <c r="E144" s="224"/>
    </row>
    <row r="145" spans="5:5">
      <c r="E145" s="224"/>
    </row>
    <row r="146" spans="5:5">
      <c r="E146" s="224"/>
    </row>
    <row r="147" spans="5:5">
      <c r="E147" s="224"/>
    </row>
    <row r="148" spans="5:5">
      <c r="E148" s="224"/>
    </row>
    <row r="149" spans="5:5">
      <c r="E149" s="224"/>
    </row>
    <row r="150" spans="5:5">
      <c r="E150" s="224"/>
    </row>
    <row r="151" spans="5:5">
      <c r="E151" s="224"/>
    </row>
    <row r="152" spans="5:5">
      <c r="E152" s="224"/>
    </row>
    <row r="153" spans="5:5">
      <c r="E153" s="224"/>
    </row>
    <row r="154" spans="5:5">
      <c r="E154" s="224"/>
    </row>
    <row r="155" spans="5:5">
      <c r="E155" s="224"/>
    </row>
    <row r="156" spans="5:5">
      <c r="E156" s="224"/>
    </row>
    <row r="157" spans="5:5">
      <c r="E157" s="224"/>
    </row>
    <row r="158" spans="5:5">
      <c r="E158" s="224"/>
    </row>
    <row r="159" spans="5:5">
      <c r="E159" s="224"/>
    </row>
    <row r="160" spans="5:5">
      <c r="E160" s="224"/>
    </row>
    <row r="161" spans="5:5">
      <c r="E161" s="224"/>
    </row>
    <row r="162" spans="5:5">
      <c r="E162" s="224"/>
    </row>
    <row r="163" spans="5:5">
      <c r="E163" s="224"/>
    </row>
    <row r="164" spans="5:5">
      <c r="E164" s="224"/>
    </row>
    <row r="165" spans="5:5">
      <c r="E165" s="224"/>
    </row>
    <row r="166" spans="5:5">
      <c r="E166" s="224"/>
    </row>
    <row r="167" spans="5:5">
      <c r="E167" s="224"/>
    </row>
    <row r="168" spans="5:5">
      <c r="E168" s="224"/>
    </row>
    <row r="169" spans="5:5">
      <c r="E169" s="224"/>
    </row>
    <row r="170" spans="5:5">
      <c r="E170" s="224"/>
    </row>
    <row r="171" spans="5:5">
      <c r="E171" s="224"/>
    </row>
    <row r="172" spans="5:5">
      <c r="E172" s="224"/>
    </row>
    <row r="173" spans="5:5">
      <c r="E173" s="224"/>
    </row>
    <row r="174" spans="5:5">
      <c r="E174" s="224"/>
    </row>
    <row r="175" spans="5:5">
      <c r="E175" s="224"/>
    </row>
    <row r="176" spans="5:5">
      <c r="E176" s="224"/>
    </row>
    <row r="177" spans="5:5">
      <c r="E177" s="224"/>
    </row>
    <row r="178" spans="5:5">
      <c r="E178" s="224"/>
    </row>
    <row r="179" spans="5:5">
      <c r="E179" s="224"/>
    </row>
    <row r="180" spans="5:5">
      <c r="E180" s="224"/>
    </row>
    <row r="181" spans="5:5">
      <c r="E181" s="224"/>
    </row>
    <row r="182" spans="5:5">
      <c r="E182" s="224"/>
    </row>
    <row r="183" spans="5:5">
      <c r="E183" s="224"/>
    </row>
    <row r="184" spans="5:5">
      <c r="E184" s="224"/>
    </row>
    <row r="185" spans="5:5">
      <c r="E185" s="224"/>
    </row>
    <row r="186" spans="5:5">
      <c r="E186" s="224"/>
    </row>
    <row r="187" spans="5:5">
      <c r="E187" s="224"/>
    </row>
    <row r="188" spans="5:5">
      <c r="E188" s="224"/>
    </row>
    <row r="189" spans="5:5">
      <c r="E189" s="224"/>
    </row>
    <row r="190" spans="5:5">
      <c r="E190" s="224"/>
    </row>
    <row r="191" spans="5:5">
      <c r="E191" s="224"/>
    </row>
    <row r="192" spans="5:5">
      <c r="E192" s="224"/>
    </row>
    <row r="193" spans="5:5">
      <c r="E193" s="224"/>
    </row>
    <row r="194" spans="5:5">
      <c r="E194" s="224"/>
    </row>
    <row r="195" spans="5:5">
      <c r="E195" s="224"/>
    </row>
    <row r="196" spans="5:5">
      <c r="E196" s="224"/>
    </row>
    <row r="197" spans="5:5">
      <c r="E197" s="224"/>
    </row>
    <row r="198" spans="5:5">
      <c r="E198" s="224"/>
    </row>
    <row r="199" spans="5:5">
      <c r="E199" s="224"/>
    </row>
    <row r="200" spans="5:5">
      <c r="E200" s="224"/>
    </row>
    <row r="201" spans="5:5">
      <c r="E201" s="224"/>
    </row>
    <row r="202" spans="5:5">
      <c r="E202" s="224"/>
    </row>
    <row r="203" spans="5:5">
      <c r="E203" s="224"/>
    </row>
    <row r="204" spans="5:5">
      <c r="E204" s="224"/>
    </row>
    <row r="205" spans="5:5">
      <c r="E205" s="224"/>
    </row>
    <row r="206" spans="5:5">
      <c r="E206" s="224"/>
    </row>
    <row r="207" spans="5:5">
      <c r="E207" s="224"/>
    </row>
    <row r="208" spans="5:5">
      <c r="E208" s="224"/>
    </row>
    <row r="209" spans="5:5">
      <c r="E209" s="224"/>
    </row>
    <row r="210" spans="5:5">
      <c r="E210" s="224"/>
    </row>
    <row r="211" spans="5:5">
      <c r="E211" s="224"/>
    </row>
    <row r="212" spans="5:5">
      <c r="E212" s="224"/>
    </row>
    <row r="213" spans="5:5">
      <c r="E213" s="224"/>
    </row>
    <row r="214" spans="5:5">
      <c r="E214" s="224"/>
    </row>
    <row r="215" spans="5:5">
      <c r="E215" s="224"/>
    </row>
    <row r="216" spans="5:5">
      <c r="E216" s="224"/>
    </row>
    <row r="217" spans="5:5">
      <c r="E217" s="224"/>
    </row>
    <row r="218" spans="5:5">
      <c r="E218" s="224"/>
    </row>
    <row r="219" spans="5:5">
      <c r="E219" s="224"/>
    </row>
    <row r="220" spans="5:5">
      <c r="E220" s="224"/>
    </row>
    <row r="221" spans="5:5">
      <c r="E221" s="224"/>
    </row>
    <row r="222" spans="5:5">
      <c r="E222" s="224"/>
    </row>
    <row r="223" spans="5:5">
      <c r="E223" s="224"/>
    </row>
    <row r="224" spans="5:5">
      <c r="E224" s="224"/>
    </row>
    <row r="225" spans="5:5">
      <c r="E225" s="224"/>
    </row>
    <row r="226" spans="5:5">
      <c r="E226" s="224"/>
    </row>
    <row r="227" spans="5:5">
      <c r="E227" s="224"/>
    </row>
    <row r="228" spans="5:5">
      <c r="E228" s="224"/>
    </row>
    <row r="229" spans="5:5">
      <c r="E229" s="224"/>
    </row>
    <row r="230" spans="5:5">
      <c r="E230" s="224"/>
    </row>
    <row r="231" spans="5:5">
      <c r="E231" s="224"/>
    </row>
    <row r="232" spans="5:5">
      <c r="E232" s="224"/>
    </row>
    <row r="233" spans="5:5">
      <c r="E233" s="224"/>
    </row>
    <row r="234" spans="5:5">
      <c r="E234" s="224"/>
    </row>
    <row r="235" spans="5:5">
      <c r="E235" s="224"/>
    </row>
    <row r="236" spans="5:5">
      <c r="E236" s="224"/>
    </row>
    <row r="237" spans="5:5">
      <c r="E237" s="224"/>
    </row>
    <row r="238" spans="5:5">
      <c r="E238" s="224"/>
    </row>
    <row r="239" spans="5:5">
      <c r="E239" s="224"/>
    </row>
    <row r="240" spans="5:5">
      <c r="E240" s="224"/>
    </row>
    <row r="241" spans="5:5">
      <c r="E241" s="224"/>
    </row>
    <row r="242" spans="5:5">
      <c r="E242" s="224"/>
    </row>
    <row r="243" spans="5:5">
      <c r="E243" s="224"/>
    </row>
    <row r="244" spans="5:5">
      <c r="E244" s="224"/>
    </row>
    <row r="245" spans="5:5">
      <c r="E245" s="224"/>
    </row>
    <row r="246" spans="5:5">
      <c r="E246" s="224"/>
    </row>
    <row r="247" spans="5:5">
      <c r="E247" s="224"/>
    </row>
    <row r="248" spans="5:5">
      <c r="E248" s="224"/>
    </row>
    <row r="249" spans="5:5">
      <c r="E249" s="224"/>
    </row>
    <row r="250" spans="5:5">
      <c r="E250" s="224"/>
    </row>
    <row r="251" spans="5:5">
      <c r="E251" s="224"/>
    </row>
    <row r="252" spans="5:5">
      <c r="E252" s="224"/>
    </row>
    <row r="253" spans="5:5">
      <c r="E253" s="224"/>
    </row>
    <row r="254" spans="5:5">
      <c r="E254" s="224"/>
    </row>
    <row r="255" spans="5:5">
      <c r="E255" s="224"/>
    </row>
    <row r="256" spans="5:5">
      <c r="E256" s="224"/>
    </row>
    <row r="257" spans="5:5">
      <c r="E257" s="224"/>
    </row>
    <row r="258" spans="5:5">
      <c r="E258" s="224"/>
    </row>
    <row r="259" spans="5:5">
      <c r="E259" s="224"/>
    </row>
    <row r="260" spans="5:5">
      <c r="E260" s="224"/>
    </row>
    <row r="261" spans="5:5">
      <c r="E261" s="224"/>
    </row>
    <row r="262" spans="5:5">
      <c r="E262" s="224"/>
    </row>
    <row r="263" spans="5:5">
      <c r="E263" s="224"/>
    </row>
    <row r="264" spans="5:5">
      <c r="E264" s="224"/>
    </row>
    <row r="265" spans="5:5">
      <c r="E265" s="224"/>
    </row>
    <row r="266" spans="5:5">
      <c r="E266" s="224"/>
    </row>
    <row r="267" spans="5:5">
      <c r="E267" s="224"/>
    </row>
    <row r="268" spans="5:5">
      <c r="E268" s="224"/>
    </row>
    <row r="269" spans="5:5">
      <c r="E269" s="224"/>
    </row>
    <row r="270" spans="5:5">
      <c r="E270" s="224"/>
    </row>
    <row r="271" spans="5:5">
      <c r="E271" s="224"/>
    </row>
    <row r="272" spans="5:5">
      <c r="E272" s="224"/>
    </row>
    <row r="273" spans="5:5">
      <c r="E273" s="224"/>
    </row>
    <row r="274" spans="5:5">
      <c r="E274" s="224"/>
    </row>
    <row r="275" spans="5:5">
      <c r="E275" s="224"/>
    </row>
    <row r="276" spans="5:5">
      <c r="E276" s="224"/>
    </row>
    <row r="277" spans="5:5">
      <c r="E277" s="224"/>
    </row>
    <row r="278" spans="5:5">
      <c r="E278" s="224"/>
    </row>
    <row r="279" spans="5:5">
      <c r="E279" s="224"/>
    </row>
    <row r="280" spans="5:5">
      <c r="E280" s="224"/>
    </row>
    <row r="281" spans="5:5">
      <c r="E281" s="224"/>
    </row>
    <row r="282" spans="5:5">
      <c r="E282" s="224"/>
    </row>
    <row r="283" spans="5:5">
      <c r="E283" s="224"/>
    </row>
    <row r="284" spans="5:5">
      <c r="E284" s="224"/>
    </row>
    <row r="285" spans="5:5">
      <c r="E285" s="224"/>
    </row>
    <row r="286" spans="5:5">
      <c r="E286" s="224"/>
    </row>
    <row r="287" spans="5:5">
      <c r="E287" s="224"/>
    </row>
    <row r="288" spans="5:5">
      <c r="E288" s="224"/>
    </row>
    <row r="289" spans="5:5">
      <c r="E289" s="224"/>
    </row>
    <row r="290" spans="5:5">
      <c r="E290" s="224"/>
    </row>
    <row r="291" spans="5:5">
      <c r="E291" s="224"/>
    </row>
    <row r="292" spans="5:5">
      <c r="E292" s="224"/>
    </row>
    <row r="293" spans="5:5">
      <c r="E293" s="224"/>
    </row>
    <row r="294" spans="5:5">
      <c r="E294" s="224"/>
    </row>
    <row r="295" spans="5:5">
      <c r="E295" s="224"/>
    </row>
    <row r="296" spans="5:5">
      <c r="E296" s="224"/>
    </row>
    <row r="297" spans="5:5">
      <c r="E297" s="224"/>
    </row>
    <row r="298" spans="5:5">
      <c r="E298" s="224"/>
    </row>
    <row r="299" spans="5:5">
      <c r="E299" s="224"/>
    </row>
    <row r="300" spans="5:5">
      <c r="E300" s="224"/>
    </row>
    <row r="301" spans="5:5">
      <c r="E301" s="224"/>
    </row>
    <row r="302" spans="5:5">
      <c r="E302" s="224"/>
    </row>
    <row r="303" spans="5:5">
      <c r="E303" s="224"/>
    </row>
    <row r="304" spans="5:5">
      <c r="E304" s="224"/>
    </row>
    <row r="305" spans="5:5">
      <c r="E305" s="224"/>
    </row>
    <row r="306" spans="5:5">
      <c r="E306" s="224"/>
    </row>
    <row r="307" spans="5:5">
      <c r="E307" s="224"/>
    </row>
    <row r="308" spans="5:5">
      <c r="E308" s="224"/>
    </row>
    <row r="309" spans="5:5">
      <c r="E309" s="224"/>
    </row>
    <row r="310" spans="5:5">
      <c r="E310" s="224"/>
    </row>
    <row r="311" spans="5:5">
      <c r="E311" s="224"/>
    </row>
    <row r="312" spans="5:5">
      <c r="E312" s="224"/>
    </row>
    <row r="313" spans="5:5">
      <c r="E313" s="224"/>
    </row>
    <row r="314" spans="5:5">
      <c r="E314" s="224"/>
    </row>
    <row r="315" spans="5:5">
      <c r="E315" s="224"/>
    </row>
    <row r="316" spans="5:5">
      <c r="E316" s="224"/>
    </row>
    <row r="317" spans="5:5">
      <c r="E317" s="224"/>
    </row>
    <row r="318" spans="5:5">
      <c r="E318" s="224"/>
    </row>
    <row r="319" spans="5:5">
      <c r="E319" s="224"/>
    </row>
    <row r="320" spans="5:5">
      <c r="E320" s="224"/>
    </row>
    <row r="321" spans="5:5">
      <c r="E321" s="224"/>
    </row>
    <row r="322" spans="5:5">
      <c r="E322" s="224"/>
    </row>
    <row r="323" spans="5:5">
      <c r="E323" s="224"/>
    </row>
    <row r="324" spans="5:5">
      <c r="E324" s="224"/>
    </row>
    <row r="325" spans="5:5">
      <c r="E325" s="224"/>
    </row>
    <row r="326" spans="5:5">
      <c r="E326" s="224"/>
    </row>
    <row r="327" spans="5:5">
      <c r="E327" s="224"/>
    </row>
    <row r="328" spans="5:5">
      <c r="E328" s="224"/>
    </row>
    <row r="329" spans="5:5">
      <c r="E329" s="224"/>
    </row>
    <row r="330" spans="5:5">
      <c r="E330" s="224"/>
    </row>
    <row r="331" spans="5:5">
      <c r="E331" s="224"/>
    </row>
    <row r="332" spans="5:5">
      <c r="E332" s="224"/>
    </row>
    <row r="333" spans="5:5">
      <c r="E333" s="224"/>
    </row>
    <row r="334" spans="5:5">
      <c r="E334" s="224"/>
    </row>
    <row r="335" spans="5:5">
      <c r="E335" s="224"/>
    </row>
    <row r="336" spans="5:5">
      <c r="E336" s="224"/>
    </row>
    <row r="337" spans="5:5">
      <c r="E337" s="224"/>
    </row>
    <row r="338" spans="5:5">
      <c r="E338" s="224"/>
    </row>
    <row r="339" spans="5:5">
      <c r="E339" s="224"/>
    </row>
    <row r="340" spans="5:5">
      <c r="E340" s="224"/>
    </row>
    <row r="341" spans="5:5">
      <c r="E341" s="224"/>
    </row>
    <row r="342" spans="5:5">
      <c r="E342" s="224"/>
    </row>
    <row r="343" spans="5:5">
      <c r="E343" s="224"/>
    </row>
    <row r="344" spans="5:5">
      <c r="E344" s="224"/>
    </row>
    <row r="345" spans="5:5">
      <c r="E345" s="224"/>
    </row>
    <row r="346" spans="5:5">
      <c r="E346" s="224"/>
    </row>
    <row r="347" spans="5:5">
      <c r="E347" s="224"/>
    </row>
    <row r="348" spans="5:5">
      <c r="E348" s="224"/>
    </row>
    <row r="349" spans="5:5">
      <c r="E349" s="224"/>
    </row>
    <row r="350" spans="5:5">
      <c r="E350" s="224"/>
    </row>
    <row r="351" spans="5:5">
      <c r="E351" s="224"/>
    </row>
    <row r="352" spans="5:5">
      <c r="E352" s="224"/>
    </row>
    <row r="353" spans="5:5">
      <c r="E353" s="224"/>
    </row>
    <row r="354" spans="5:5">
      <c r="E354" s="224"/>
    </row>
    <row r="355" spans="5:5">
      <c r="E355" s="224"/>
    </row>
    <row r="356" spans="5:5">
      <c r="E356" s="224"/>
    </row>
    <row r="357" spans="5:5">
      <c r="E357" s="224"/>
    </row>
    <row r="358" spans="5:5">
      <c r="E358" s="224"/>
    </row>
    <row r="359" spans="5:5">
      <c r="E359" s="224"/>
    </row>
    <row r="360" spans="5:5">
      <c r="E360" s="224"/>
    </row>
    <row r="361" spans="5:5">
      <c r="E361" s="224"/>
    </row>
    <row r="362" spans="5:5">
      <c r="E362" s="224"/>
    </row>
    <row r="363" spans="5:5">
      <c r="E363" s="224"/>
    </row>
    <row r="364" spans="5:5">
      <c r="E364" s="224"/>
    </row>
    <row r="365" spans="5:5">
      <c r="E365" s="224"/>
    </row>
    <row r="366" spans="5:5">
      <c r="E366" s="224"/>
    </row>
    <row r="367" spans="5:5">
      <c r="E367" s="224"/>
    </row>
    <row r="368" spans="5:5">
      <c r="E368" s="224"/>
    </row>
    <row r="369" spans="5:5">
      <c r="E369" s="224"/>
    </row>
    <row r="370" spans="5:5">
      <c r="E370" s="224"/>
    </row>
    <row r="371" spans="5:5">
      <c r="E371" s="224"/>
    </row>
    <row r="372" spans="5:5">
      <c r="E372" s="224"/>
    </row>
    <row r="373" spans="5:5">
      <c r="E373" s="224"/>
    </row>
    <row r="374" spans="5:5">
      <c r="E374" s="224"/>
    </row>
    <row r="375" spans="5:5">
      <c r="E375" s="224"/>
    </row>
    <row r="376" spans="5:5">
      <c r="E376" s="224"/>
    </row>
    <row r="377" spans="5:5">
      <c r="E377" s="224"/>
    </row>
    <row r="378" spans="5:5">
      <c r="E378" s="224"/>
    </row>
    <row r="379" spans="5:5">
      <c r="E379" s="224"/>
    </row>
    <row r="380" spans="5:5">
      <c r="E380" s="224"/>
    </row>
    <row r="381" spans="5:5">
      <c r="E381" s="224"/>
    </row>
    <row r="382" spans="5:5">
      <c r="E382" s="224"/>
    </row>
    <row r="383" spans="5:5">
      <c r="E383" s="224"/>
    </row>
    <row r="384" spans="5:5">
      <c r="E384" s="224"/>
    </row>
    <row r="385" spans="5:5">
      <c r="E385" s="224"/>
    </row>
    <row r="386" spans="5:5">
      <c r="E386" s="224"/>
    </row>
    <row r="387" spans="5:5">
      <c r="E387" s="224"/>
    </row>
    <row r="388" spans="5:5">
      <c r="E388" s="224"/>
    </row>
    <row r="389" spans="5:5">
      <c r="E389" s="224"/>
    </row>
    <row r="390" spans="5:5">
      <c r="E390" s="224"/>
    </row>
    <row r="391" spans="5:5">
      <c r="E391" s="224"/>
    </row>
    <row r="392" spans="5:5">
      <c r="E392" s="224"/>
    </row>
    <row r="393" spans="5:5">
      <c r="E393" s="224"/>
    </row>
    <row r="394" spans="5:5">
      <c r="E394" s="224"/>
    </row>
    <row r="395" spans="5:5">
      <c r="E395" s="224"/>
    </row>
    <row r="396" spans="5:5">
      <c r="E396" s="224"/>
    </row>
    <row r="397" spans="5:5">
      <c r="E397" s="224"/>
    </row>
    <row r="398" spans="5:5">
      <c r="E398" s="224"/>
    </row>
    <row r="399" spans="5:5">
      <c r="E399" s="224"/>
    </row>
    <row r="400" spans="5:5">
      <c r="E400" s="224"/>
    </row>
    <row r="401" spans="5:5">
      <c r="E401" s="224"/>
    </row>
    <row r="402" spans="5:5">
      <c r="E402" s="224"/>
    </row>
    <row r="403" spans="5:5">
      <c r="E403" s="224"/>
    </row>
    <row r="404" spans="5:5">
      <c r="E404" s="224"/>
    </row>
    <row r="405" spans="5:5">
      <c r="E405" s="224"/>
    </row>
    <row r="406" spans="5:5">
      <c r="E406" s="224"/>
    </row>
    <row r="407" spans="5:5">
      <c r="E407" s="224"/>
    </row>
    <row r="408" spans="5:5">
      <c r="E408" s="224"/>
    </row>
    <row r="409" spans="5:5">
      <c r="E409" s="224"/>
    </row>
    <row r="410" spans="5:5">
      <c r="E410" s="224"/>
    </row>
    <row r="411" spans="5:5">
      <c r="E411" s="224"/>
    </row>
    <row r="412" spans="5:5">
      <c r="E412" s="224"/>
    </row>
    <row r="413" spans="5:5">
      <c r="E413" s="224"/>
    </row>
    <row r="414" spans="5:5">
      <c r="E414" s="224"/>
    </row>
    <row r="415" spans="5:5">
      <c r="E415" s="224"/>
    </row>
    <row r="416" spans="5:5">
      <c r="E416" s="224"/>
    </row>
    <row r="417" spans="5:5">
      <c r="E417" s="224"/>
    </row>
    <row r="418" spans="5:5">
      <c r="E418" s="224"/>
    </row>
    <row r="419" spans="5:5">
      <c r="E419" s="224"/>
    </row>
    <row r="420" spans="5:5">
      <c r="E420" s="224"/>
    </row>
    <row r="421" spans="5:5">
      <c r="E421" s="224"/>
    </row>
    <row r="422" spans="5:5">
      <c r="E422" s="224"/>
    </row>
    <row r="423" spans="5:5">
      <c r="E423" s="224"/>
    </row>
    <row r="424" spans="5:5">
      <c r="E424" s="224"/>
    </row>
    <row r="425" spans="5:5">
      <c r="E425" s="224"/>
    </row>
    <row r="426" spans="5:5">
      <c r="E426" s="224"/>
    </row>
    <row r="427" spans="5:5">
      <c r="E427" s="224"/>
    </row>
    <row r="428" spans="5:5">
      <c r="E428" s="224"/>
    </row>
    <row r="429" spans="5:5">
      <c r="E429" s="224"/>
    </row>
    <row r="430" spans="5:5">
      <c r="E430" s="224"/>
    </row>
    <row r="431" spans="5:5">
      <c r="E431" s="224"/>
    </row>
    <row r="432" spans="5:5">
      <c r="E432" s="224"/>
    </row>
    <row r="433" spans="5:5">
      <c r="E433" s="224"/>
    </row>
    <row r="434" spans="5:5">
      <c r="E434" s="224"/>
    </row>
    <row r="435" spans="5:5">
      <c r="E435" s="224"/>
    </row>
    <row r="436" spans="5:5">
      <c r="E436" s="224"/>
    </row>
    <row r="437" spans="5:5">
      <c r="E437" s="224"/>
    </row>
    <row r="438" spans="5:5">
      <c r="E438" s="224"/>
    </row>
    <row r="439" spans="5:5">
      <c r="E439" s="224"/>
    </row>
    <row r="440" spans="5:5">
      <c r="E440" s="224"/>
    </row>
    <row r="441" spans="5:5">
      <c r="E441" s="224"/>
    </row>
    <row r="442" spans="5:5">
      <c r="E442" s="224"/>
    </row>
    <row r="443" spans="5:5">
      <c r="E443" s="224"/>
    </row>
    <row r="444" spans="5:5">
      <c r="E444" s="224"/>
    </row>
    <row r="445" spans="5:5">
      <c r="E445" s="224"/>
    </row>
    <row r="446" spans="5:5">
      <c r="E446" s="224"/>
    </row>
    <row r="447" spans="5:5">
      <c r="E447" s="224"/>
    </row>
    <row r="448" spans="5:5">
      <c r="E448" s="224"/>
    </row>
    <row r="449" spans="5:5">
      <c r="E449" s="224"/>
    </row>
    <row r="450" spans="5:5">
      <c r="E450" s="224"/>
    </row>
    <row r="451" spans="5:5">
      <c r="E451" s="224"/>
    </row>
    <row r="452" spans="5:5">
      <c r="E452" s="224"/>
    </row>
    <row r="453" spans="5:5">
      <c r="E453" s="224"/>
    </row>
    <row r="454" spans="5:5">
      <c r="E454" s="224"/>
    </row>
    <row r="455" spans="5:5">
      <c r="E455" s="224"/>
    </row>
    <row r="456" spans="5:5">
      <c r="E456" s="224"/>
    </row>
    <row r="457" spans="5:5">
      <c r="E457" s="224"/>
    </row>
    <row r="458" spans="5:5">
      <c r="E458" s="224"/>
    </row>
    <row r="459" spans="5:5">
      <c r="E459" s="224"/>
    </row>
    <row r="460" spans="5:5">
      <c r="E460" s="224"/>
    </row>
    <row r="461" spans="5:5">
      <c r="E461" s="224"/>
    </row>
    <row r="462" spans="5:5">
      <c r="E462" s="224"/>
    </row>
    <row r="463" spans="5:5">
      <c r="E463" s="224"/>
    </row>
    <row r="464" spans="5:5">
      <c r="E464" s="224"/>
    </row>
    <row r="465" spans="5:5">
      <c r="E465" s="224"/>
    </row>
    <row r="466" spans="5:5">
      <c r="E466" s="224"/>
    </row>
    <row r="467" spans="5:5">
      <c r="E467" s="224"/>
    </row>
    <row r="468" spans="5:5">
      <c r="E468" s="224"/>
    </row>
    <row r="469" spans="5:5">
      <c r="E469" s="224"/>
    </row>
    <row r="470" spans="5:5">
      <c r="E470" s="224"/>
    </row>
    <row r="471" spans="5:5">
      <c r="E471" s="224"/>
    </row>
    <row r="472" spans="5:5">
      <c r="E472" s="224"/>
    </row>
    <row r="473" spans="5:5">
      <c r="E473" s="224"/>
    </row>
    <row r="474" spans="5:5">
      <c r="E474" s="224"/>
    </row>
    <row r="475" spans="5:5">
      <c r="E475" s="224"/>
    </row>
    <row r="476" spans="5:5">
      <c r="E476" s="224"/>
    </row>
    <row r="477" spans="5:5">
      <c r="E477" s="224"/>
    </row>
    <row r="478" spans="5:5">
      <c r="E478" s="224"/>
    </row>
    <row r="479" spans="5:5">
      <c r="E479" s="224"/>
    </row>
    <row r="480" spans="5:5">
      <c r="E480" s="224"/>
    </row>
    <row r="481" spans="5:5">
      <c r="E481" s="224"/>
    </row>
    <row r="482" spans="5:5">
      <c r="E482" s="224"/>
    </row>
    <row r="483" spans="5:5">
      <c r="E483" s="224"/>
    </row>
    <row r="484" spans="5:5">
      <c r="E484" s="224"/>
    </row>
    <row r="485" spans="5:5">
      <c r="E485" s="224"/>
    </row>
    <row r="486" spans="5:5">
      <c r="E486" s="224"/>
    </row>
    <row r="487" spans="5:5">
      <c r="E487" s="224"/>
    </row>
    <row r="488" spans="5:5">
      <c r="E488" s="224"/>
    </row>
    <row r="489" spans="5:5">
      <c r="E489" s="224"/>
    </row>
    <row r="490" spans="5:5">
      <c r="E490" s="224"/>
    </row>
    <row r="491" spans="5:5">
      <c r="E491" s="224"/>
    </row>
    <row r="492" spans="5:5">
      <c r="E492" s="224"/>
    </row>
    <row r="493" spans="5:5">
      <c r="E493" s="224"/>
    </row>
    <row r="494" spans="5:5">
      <c r="E494" s="224"/>
    </row>
    <row r="495" spans="5:5">
      <c r="E495" s="224"/>
    </row>
    <row r="496" spans="5:5">
      <c r="E496" s="224"/>
    </row>
    <row r="497" spans="5:5">
      <c r="E497" s="224"/>
    </row>
    <row r="498" spans="5:5">
      <c r="E498" s="224"/>
    </row>
    <row r="499" spans="5:5">
      <c r="E499" s="224"/>
    </row>
    <row r="500" spans="5:5">
      <c r="E500" s="224"/>
    </row>
    <row r="501" spans="5:5">
      <c r="E501" s="224"/>
    </row>
    <row r="502" spans="5:5">
      <c r="E502" s="224"/>
    </row>
    <row r="503" spans="5:5">
      <c r="E503" s="224"/>
    </row>
    <row r="504" spans="5:5">
      <c r="E504" s="224"/>
    </row>
    <row r="505" spans="5:5">
      <c r="E505" s="224"/>
    </row>
    <row r="506" spans="5:5">
      <c r="E506" s="224"/>
    </row>
    <row r="507" spans="5:5">
      <c r="E507" s="224"/>
    </row>
    <row r="508" spans="5:5">
      <c r="E508" s="224"/>
    </row>
    <row r="509" spans="5:5">
      <c r="E509" s="224"/>
    </row>
    <row r="510" spans="5:5">
      <c r="E510" s="224"/>
    </row>
    <row r="511" spans="5:5">
      <c r="E511" s="224"/>
    </row>
    <row r="512" spans="5:5">
      <c r="E512" s="224"/>
    </row>
    <row r="513" spans="5:5">
      <c r="E513" s="224"/>
    </row>
    <row r="514" spans="5:5">
      <c r="E514" s="224"/>
    </row>
    <row r="515" spans="5:5">
      <c r="E515" s="224"/>
    </row>
    <row r="516" spans="5:5">
      <c r="E516" s="224"/>
    </row>
    <row r="517" spans="5:5">
      <c r="E517" s="224"/>
    </row>
    <row r="518" spans="5:5">
      <c r="E518" s="224"/>
    </row>
    <row r="519" spans="5:5">
      <c r="E519" s="224"/>
    </row>
    <row r="520" spans="5:5">
      <c r="E520" s="224"/>
    </row>
    <row r="521" spans="5:5">
      <c r="E521" s="224"/>
    </row>
    <row r="522" spans="5:5">
      <c r="E522" s="224"/>
    </row>
    <row r="523" spans="5:5">
      <c r="E523" s="224"/>
    </row>
    <row r="524" spans="5:5">
      <c r="E524" s="224"/>
    </row>
    <row r="525" spans="5:5">
      <c r="E525" s="224"/>
    </row>
    <row r="526" spans="5:5">
      <c r="E526" s="224"/>
    </row>
    <row r="527" spans="5:5">
      <c r="E527" s="224"/>
    </row>
    <row r="528" spans="5:5">
      <c r="E528" s="224"/>
    </row>
    <row r="529" spans="5:5">
      <c r="E529" s="224"/>
    </row>
    <row r="530" spans="5:5">
      <c r="E530" s="224"/>
    </row>
    <row r="531" spans="5:5">
      <c r="E531" s="224"/>
    </row>
    <row r="532" spans="5:5">
      <c r="E532" s="224"/>
    </row>
    <row r="533" spans="5:5">
      <c r="E533" s="224"/>
    </row>
    <row r="534" spans="5:5">
      <c r="E534" s="224"/>
    </row>
    <row r="535" spans="5:5">
      <c r="E535" s="224"/>
    </row>
    <row r="536" spans="5:5">
      <c r="E536" s="224"/>
    </row>
    <row r="537" spans="5:5">
      <c r="E537" s="224"/>
    </row>
    <row r="538" spans="5:5">
      <c r="E538" s="224"/>
    </row>
    <row r="539" spans="5:5">
      <c r="E539" s="224"/>
    </row>
    <row r="540" spans="5:5">
      <c r="E540" s="224"/>
    </row>
    <row r="541" spans="5:5">
      <c r="E541" s="224"/>
    </row>
    <row r="542" spans="5:5">
      <c r="E542" s="224"/>
    </row>
    <row r="543" spans="5:5">
      <c r="E543" s="224"/>
    </row>
    <row r="544" spans="5:5">
      <c r="E544" s="224"/>
    </row>
    <row r="545" spans="5:5">
      <c r="E545" s="224"/>
    </row>
    <row r="546" spans="5:5">
      <c r="E546" s="224"/>
    </row>
    <row r="547" spans="5:5">
      <c r="E547" s="224"/>
    </row>
    <row r="548" spans="5:5">
      <c r="E548" s="224"/>
    </row>
    <row r="549" spans="5:5">
      <c r="E549" s="224"/>
    </row>
    <row r="550" spans="5:5">
      <c r="E550" s="224"/>
    </row>
    <row r="551" spans="5:5">
      <c r="E551" s="224"/>
    </row>
    <row r="552" spans="5:5">
      <c r="E552" s="224"/>
    </row>
    <row r="553" spans="5:5">
      <c r="E553" s="224"/>
    </row>
    <row r="554" spans="5:5">
      <c r="E554" s="224"/>
    </row>
    <row r="555" spans="5:5">
      <c r="E555" s="224"/>
    </row>
    <row r="556" spans="5:5">
      <c r="E556" s="224"/>
    </row>
    <row r="557" spans="5:5">
      <c r="E557" s="224"/>
    </row>
    <row r="558" spans="5:5">
      <c r="E558" s="224"/>
    </row>
    <row r="559" spans="5:5">
      <c r="E559" s="224"/>
    </row>
    <row r="560" spans="5:5">
      <c r="E560" s="224"/>
    </row>
    <row r="561" spans="5:5">
      <c r="E561" s="224"/>
    </row>
    <row r="562" spans="5:5">
      <c r="E562" s="224"/>
    </row>
    <row r="563" spans="5:5">
      <c r="E563" s="224"/>
    </row>
    <row r="564" spans="5:5">
      <c r="E564" s="224"/>
    </row>
    <row r="565" spans="5:5">
      <c r="E565" s="224"/>
    </row>
    <row r="566" spans="5:5">
      <c r="E566" s="224"/>
    </row>
    <row r="567" spans="5:5">
      <c r="E567" s="224"/>
    </row>
    <row r="568" spans="5:5">
      <c r="E568" s="224"/>
    </row>
    <row r="569" spans="5:5">
      <c r="E569" s="224"/>
    </row>
    <row r="570" spans="5:5">
      <c r="E570" s="224"/>
    </row>
    <row r="571" spans="5:5">
      <c r="E571" s="224"/>
    </row>
    <row r="572" spans="5:5">
      <c r="E572" s="224"/>
    </row>
    <row r="573" spans="5:5">
      <c r="E573" s="224"/>
    </row>
    <row r="574" spans="5:5">
      <c r="E574" s="224"/>
    </row>
    <row r="575" spans="5:5">
      <c r="E575" s="224"/>
    </row>
    <row r="576" spans="5:5">
      <c r="E576" s="224"/>
    </row>
    <row r="577" spans="5:5">
      <c r="E577" s="224"/>
    </row>
    <row r="578" spans="5:5">
      <c r="E578" s="224"/>
    </row>
    <row r="579" spans="5:5">
      <c r="E579" s="224"/>
    </row>
    <row r="580" spans="5:5">
      <c r="E580" s="224"/>
    </row>
    <row r="581" spans="5:5">
      <c r="E581" s="224"/>
    </row>
    <row r="582" spans="5:5">
      <c r="E582" s="224"/>
    </row>
    <row r="583" spans="5:5">
      <c r="E583" s="224"/>
    </row>
    <row r="584" spans="5:5">
      <c r="E584" s="224"/>
    </row>
    <row r="585" spans="5:5">
      <c r="E585" s="224"/>
    </row>
    <row r="586" spans="5:5">
      <c r="E586" s="224"/>
    </row>
    <row r="587" spans="5:5">
      <c r="E587" s="224"/>
    </row>
    <row r="588" spans="5:5">
      <c r="E588" s="224"/>
    </row>
    <row r="589" spans="5:5">
      <c r="E589" s="224"/>
    </row>
    <row r="590" spans="5:5">
      <c r="E590" s="224"/>
    </row>
    <row r="591" spans="5:5">
      <c r="E591" s="224"/>
    </row>
    <row r="592" spans="5:5">
      <c r="E592" s="224"/>
    </row>
    <row r="593" spans="5:5">
      <c r="E593" s="224"/>
    </row>
    <row r="594" spans="5:5">
      <c r="E594" s="224"/>
    </row>
    <row r="595" spans="5:5">
      <c r="E595" s="224"/>
    </row>
    <row r="596" spans="5:5">
      <c r="E596" s="224"/>
    </row>
    <row r="597" spans="5:5">
      <c r="E597" s="224"/>
    </row>
    <row r="598" spans="5:5">
      <c r="E598" s="224"/>
    </row>
    <row r="599" spans="5:5">
      <c r="E599" s="224"/>
    </row>
    <row r="600" spans="5:5">
      <c r="E600" s="224"/>
    </row>
    <row r="601" spans="5:5">
      <c r="E601" s="224"/>
    </row>
    <row r="602" spans="5:5">
      <c r="E602" s="224"/>
    </row>
    <row r="603" spans="5:5">
      <c r="E603" s="224"/>
    </row>
    <row r="604" spans="5:5">
      <c r="E604" s="224"/>
    </row>
    <row r="605" spans="5:5">
      <c r="E605" s="224"/>
    </row>
    <row r="606" spans="5:5">
      <c r="E606" s="224"/>
    </row>
    <row r="607" spans="5:5">
      <c r="E607" s="224"/>
    </row>
    <row r="608" spans="5:5">
      <c r="E608" s="224"/>
    </row>
    <row r="609" spans="5:5">
      <c r="E609" s="224"/>
    </row>
    <row r="610" spans="5:5">
      <c r="E610" s="224"/>
    </row>
    <row r="611" spans="5:5">
      <c r="E611" s="224"/>
    </row>
    <row r="612" spans="5:5">
      <c r="E612" s="224"/>
    </row>
    <row r="613" spans="5:5">
      <c r="E613" s="224"/>
    </row>
    <row r="614" spans="5:5">
      <c r="E614" s="224"/>
    </row>
    <row r="615" spans="5:5">
      <c r="E615" s="224"/>
    </row>
    <row r="616" spans="5:5">
      <c r="E616" s="224"/>
    </row>
    <row r="617" spans="5:5">
      <c r="E617" s="224"/>
    </row>
    <row r="618" spans="5:5">
      <c r="E618" s="224"/>
    </row>
    <row r="619" spans="5:5">
      <c r="E619" s="224"/>
    </row>
    <row r="620" spans="5:5">
      <c r="E620" s="224"/>
    </row>
    <row r="621" spans="5:5">
      <c r="E621" s="224"/>
    </row>
    <row r="622" spans="5:5">
      <c r="E622" s="224"/>
    </row>
    <row r="623" spans="5:5">
      <c r="E623" s="224"/>
    </row>
    <row r="624" spans="5:5">
      <c r="E624" s="224"/>
    </row>
    <row r="625" spans="5:5">
      <c r="E625" s="224"/>
    </row>
    <row r="626" spans="5:5">
      <c r="E626" s="224"/>
    </row>
    <row r="627" spans="5:5">
      <c r="E627" s="224"/>
    </row>
    <row r="628" spans="5:5">
      <c r="E628" s="224"/>
    </row>
    <row r="629" spans="5:5">
      <c r="E629" s="224"/>
    </row>
    <row r="630" spans="5:5">
      <c r="E630" s="224"/>
    </row>
    <row r="631" spans="5:5">
      <c r="E631" s="224"/>
    </row>
    <row r="632" spans="5:5">
      <c r="E632" s="224"/>
    </row>
    <row r="633" spans="5:5">
      <c r="E633" s="224"/>
    </row>
    <row r="634" spans="5:5">
      <c r="E634" s="224"/>
    </row>
    <row r="635" spans="5:5">
      <c r="E635" s="224"/>
    </row>
    <row r="636" spans="5:5">
      <c r="E636" s="224"/>
    </row>
    <row r="637" spans="5:5">
      <c r="E637" s="224"/>
    </row>
    <row r="638" spans="5:5">
      <c r="E638" s="224"/>
    </row>
    <row r="639" spans="5:5">
      <c r="E639" s="224"/>
    </row>
    <row r="640" spans="5:5">
      <c r="E640" s="224"/>
    </row>
    <row r="641" spans="5:5">
      <c r="E641" s="224"/>
    </row>
    <row r="642" spans="5:5">
      <c r="E642" s="224"/>
    </row>
    <row r="643" spans="5:5">
      <c r="E643" s="224"/>
    </row>
    <row r="644" spans="5:5">
      <c r="E644" s="224"/>
    </row>
    <row r="645" spans="5:5">
      <c r="E645" s="224"/>
    </row>
    <row r="646" spans="5:5">
      <c r="E646" s="224"/>
    </row>
    <row r="647" spans="5:5">
      <c r="E647" s="224"/>
    </row>
    <row r="648" spans="5:5">
      <c r="E648" s="224"/>
    </row>
    <row r="649" spans="5:5">
      <c r="E649" s="224"/>
    </row>
    <row r="650" spans="5:5">
      <c r="E650" s="224"/>
    </row>
    <row r="651" spans="5:5">
      <c r="E651" s="224"/>
    </row>
    <row r="652" spans="5:5">
      <c r="E652" s="224"/>
    </row>
    <row r="653" spans="5:5">
      <c r="E653" s="224"/>
    </row>
    <row r="654" spans="5:5">
      <c r="E654" s="224"/>
    </row>
    <row r="655" spans="5:5">
      <c r="E655" s="224"/>
    </row>
    <row r="656" spans="5:5">
      <c r="E656" s="224"/>
    </row>
    <row r="657" spans="5:5">
      <c r="E657" s="224"/>
    </row>
    <row r="658" spans="5:5">
      <c r="E658" s="224"/>
    </row>
    <row r="659" spans="5:5">
      <c r="E659" s="224"/>
    </row>
    <row r="660" spans="5:5">
      <c r="E660" s="224"/>
    </row>
    <row r="661" spans="5:5">
      <c r="E661" s="224"/>
    </row>
    <row r="662" spans="5:5">
      <c r="E662" s="224"/>
    </row>
    <row r="663" spans="5:5">
      <c r="E663" s="224"/>
    </row>
    <row r="664" spans="5:5">
      <c r="E664" s="224"/>
    </row>
    <row r="665" spans="5:5">
      <c r="E665" s="224"/>
    </row>
    <row r="666" spans="5:5">
      <c r="E666" s="224"/>
    </row>
    <row r="667" spans="5:5">
      <c r="E667" s="224"/>
    </row>
    <row r="668" spans="5:5">
      <c r="E668" s="224"/>
    </row>
    <row r="669" spans="5:5">
      <c r="E669" s="224"/>
    </row>
    <row r="670" spans="5:5">
      <c r="E670" s="224"/>
    </row>
    <row r="671" spans="5:5">
      <c r="E671" s="224"/>
    </row>
    <row r="672" spans="5:5">
      <c r="E672" s="224"/>
    </row>
    <row r="673" spans="5:5">
      <c r="E673" s="224"/>
    </row>
    <row r="674" spans="5:5">
      <c r="E674" s="224"/>
    </row>
    <row r="675" spans="5:5">
      <c r="E675" s="224"/>
    </row>
    <row r="676" spans="5:5">
      <c r="E676" s="224"/>
    </row>
    <row r="677" spans="5:5">
      <c r="E677" s="224"/>
    </row>
    <row r="678" spans="5:5">
      <c r="E678" s="224"/>
    </row>
    <row r="679" spans="5:5">
      <c r="E679" s="224"/>
    </row>
    <row r="680" spans="5:5">
      <c r="E680" s="224"/>
    </row>
    <row r="681" spans="5:5">
      <c r="E681" s="224"/>
    </row>
    <row r="682" spans="5:5">
      <c r="E682" s="224"/>
    </row>
    <row r="683" spans="5:5">
      <c r="E683" s="224"/>
    </row>
    <row r="684" spans="5:5">
      <c r="E684" s="224"/>
    </row>
    <row r="685" spans="5:5">
      <c r="E685" s="224"/>
    </row>
    <row r="686" spans="5:5">
      <c r="E686" s="224"/>
    </row>
    <row r="687" spans="5:5">
      <c r="E687" s="224"/>
    </row>
    <row r="688" spans="5:5">
      <c r="E688" s="224"/>
    </row>
    <row r="689" spans="5:5">
      <c r="E689" s="224"/>
    </row>
    <row r="690" spans="5:5">
      <c r="E690" s="224"/>
    </row>
    <row r="691" spans="5:5">
      <c r="E691" s="224"/>
    </row>
    <row r="692" spans="5:5">
      <c r="E692" s="224"/>
    </row>
    <row r="693" spans="5:5">
      <c r="E693" s="224"/>
    </row>
    <row r="694" spans="5:5">
      <c r="E694" s="224"/>
    </row>
    <row r="695" spans="5:5">
      <c r="E695" s="224"/>
    </row>
    <row r="696" spans="5:5">
      <c r="E696" s="224"/>
    </row>
    <row r="697" spans="5:5">
      <c r="E697" s="224"/>
    </row>
    <row r="698" spans="5:5">
      <c r="E698" s="224"/>
    </row>
    <row r="699" spans="5:5">
      <c r="E699" s="224"/>
    </row>
    <row r="700" spans="5:5">
      <c r="E700" s="224"/>
    </row>
    <row r="701" spans="5:5">
      <c r="E701" s="224"/>
    </row>
    <row r="702" spans="5:5">
      <c r="E702" s="224"/>
    </row>
    <row r="703" spans="5:5">
      <c r="E703" s="224"/>
    </row>
    <row r="704" spans="5:5">
      <c r="E704" s="224"/>
    </row>
    <row r="705" spans="5:5">
      <c r="E705" s="224"/>
    </row>
    <row r="706" spans="5:5">
      <c r="E706" s="224"/>
    </row>
    <row r="707" spans="5:5">
      <c r="E707" s="224"/>
    </row>
    <row r="708" spans="5:5">
      <c r="E708" s="224"/>
    </row>
    <row r="709" spans="5:5">
      <c r="E709" s="224"/>
    </row>
    <row r="710" spans="5:5">
      <c r="E710" s="224"/>
    </row>
  </sheetData>
  <autoFilter ref="I2:I37" xr:uid="{00000000-0009-0000-0000-000007000000}"/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AMJ35"/>
  <sheetViews>
    <sheetView zoomScaleNormal="100" workbookViewId="0">
      <selection activeCell="D29" sqref="D29"/>
    </sheetView>
  </sheetViews>
  <sheetFormatPr defaultColWidth="9.109375" defaultRowHeight="14.4"/>
  <cols>
    <col min="1" max="1" width="9.109375" style="221"/>
    <col min="2" max="2" width="26.88671875" style="224" customWidth="1"/>
    <col min="3" max="3" width="33.109375" style="273" customWidth="1"/>
    <col min="4" max="4" width="63.33203125" style="273" customWidth="1"/>
    <col min="5" max="7" width="9.109375" style="224"/>
    <col min="8" max="8" width="35.44140625" style="224" customWidth="1"/>
    <col min="9" max="1024" width="9.109375" style="224"/>
  </cols>
  <sheetData>
    <row r="3" spans="1:8" ht="18">
      <c r="B3" s="286">
        <v>1</v>
      </c>
      <c r="C3" s="286">
        <v>2</v>
      </c>
      <c r="D3" s="287">
        <v>3</v>
      </c>
      <c r="H3" s="224">
        <v>1</v>
      </c>
    </row>
    <row r="4" spans="1:8" ht="31.2">
      <c r="A4" s="221">
        <v>1</v>
      </c>
      <c r="B4" s="288" t="s">
        <v>476</v>
      </c>
      <c r="C4" s="289" t="s">
        <v>69</v>
      </c>
      <c r="D4" s="290" t="s">
        <v>70</v>
      </c>
      <c r="H4" s="224" t="s">
        <v>57</v>
      </c>
    </row>
    <row r="5" spans="1:8" ht="15.6">
      <c r="B5" s="288" t="s">
        <v>476</v>
      </c>
      <c r="C5" s="289" t="s">
        <v>69</v>
      </c>
      <c r="D5" s="290" t="s">
        <v>483</v>
      </c>
      <c r="H5" s="224" t="s">
        <v>69</v>
      </c>
    </row>
    <row r="6" spans="1:8" ht="15.6">
      <c r="A6" s="221">
        <v>2</v>
      </c>
      <c r="B6" s="275" t="s">
        <v>488</v>
      </c>
      <c r="C6" s="291" t="s">
        <v>65</v>
      </c>
      <c r="D6" s="292" t="s">
        <v>489</v>
      </c>
      <c r="H6" s="224" t="s">
        <v>65</v>
      </c>
    </row>
    <row r="7" spans="1:8" ht="15.6">
      <c r="B7" s="275" t="s">
        <v>488</v>
      </c>
      <c r="C7" s="291" t="s">
        <v>65</v>
      </c>
      <c r="D7" s="292" t="s">
        <v>495</v>
      </c>
      <c r="H7" s="224" t="s">
        <v>464</v>
      </c>
    </row>
    <row r="8" spans="1:8" ht="31.2">
      <c r="A8" s="221">
        <v>3</v>
      </c>
      <c r="B8" s="288" t="s">
        <v>488</v>
      </c>
      <c r="C8" s="289" t="s">
        <v>65</v>
      </c>
      <c r="D8" s="293" t="s">
        <v>66</v>
      </c>
      <c r="H8" s="224" t="s">
        <v>471</v>
      </c>
    </row>
    <row r="9" spans="1:8" ht="15.6">
      <c r="B9" s="288" t="s">
        <v>488</v>
      </c>
      <c r="C9" s="289" t="s">
        <v>65</v>
      </c>
      <c r="D9" s="293" t="s">
        <v>505</v>
      </c>
      <c r="H9" s="224" t="s">
        <v>83</v>
      </c>
    </row>
    <row r="10" spans="1:8" ht="15.6">
      <c r="A10" s="221">
        <v>4</v>
      </c>
      <c r="B10" s="275" t="s">
        <v>511</v>
      </c>
      <c r="C10" s="291" t="s">
        <v>464</v>
      </c>
      <c r="D10" s="294" t="s">
        <v>512</v>
      </c>
      <c r="H10" s="224" t="s">
        <v>484</v>
      </c>
    </row>
    <row r="11" spans="1:8" ht="15.6">
      <c r="B11" s="275" t="s">
        <v>511</v>
      </c>
      <c r="C11" s="291" t="s">
        <v>464</v>
      </c>
      <c r="D11" s="295" t="s">
        <v>518</v>
      </c>
      <c r="H11" s="224" t="s">
        <v>490</v>
      </c>
    </row>
    <row r="12" spans="1:8" ht="31.2">
      <c r="A12" s="221">
        <v>5</v>
      </c>
      <c r="B12" s="288" t="s">
        <v>523</v>
      </c>
      <c r="C12" s="289" t="s">
        <v>471</v>
      </c>
      <c r="D12" s="290" t="s">
        <v>524</v>
      </c>
      <c r="H12" s="224" t="s">
        <v>496</v>
      </c>
    </row>
    <row r="13" spans="1:8" ht="31.2">
      <c r="B13" s="288" t="s">
        <v>523</v>
      </c>
      <c r="C13" s="289" t="s">
        <v>471</v>
      </c>
      <c r="D13" s="290" t="s">
        <v>479</v>
      </c>
      <c r="H13" s="224" t="s">
        <v>501</v>
      </c>
    </row>
    <row r="14" spans="1:8" ht="15.6">
      <c r="A14" s="221">
        <v>6</v>
      </c>
      <c r="B14" s="275" t="s">
        <v>530</v>
      </c>
      <c r="C14" s="291" t="s">
        <v>83</v>
      </c>
      <c r="D14" s="296" t="s">
        <v>531</v>
      </c>
      <c r="H14" s="224" t="s">
        <v>506</v>
      </c>
    </row>
    <row r="15" spans="1:8" ht="31.2">
      <c r="A15" s="221">
        <v>7</v>
      </c>
      <c r="B15" s="288" t="s">
        <v>534</v>
      </c>
      <c r="C15" s="289" t="s">
        <v>484</v>
      </c>
      <c r="D15" s="290" t="s">
        <v>485</v>
      </c>
      <c r="H15" s="224" t="s">
        <v>514</v>
      </c>
    </row>
    <row r="16" spans="1:8" ht="15.6">
      <c r="B16" s="288" t="s">
        <v>534</v>
      </c>
      <c r="C16" s="289" t="s">
        <v>484</v>
      </c>
      <c r="D16" s="290" t="s">
        <v>537</v>
      </c>
      <c r="H16" s="224" t="s">
        <v>520</v>
      </c>
    </row>
    <row r="17" spans="1:8" ht="31.2">
      <c r="A17" s="221">
        <v>8</v>
      </c>
      <c r="B17" s="275" t="s">
        <v>540</v>
      </c>
      <c r="C17" s="291" t="s">
        <v>490</v>
      </c>
      <c r="D17" s="296" t="s">
        <v>521</v>
      </c>
      <c r="H17" s="224" t="s">
        <v>81</v>
      </c>
    </row>
    <row r="18" spans="1:8" ht="31.2">
      <c r="B18" s="275" t="s">
        <v>540</v>
      </c>
      <c r="C18" s="291" t="s">
        <v>490</v>
      </c>
      <c r="D18" s="296" t="s">
        <v>543</v>
      </c>
      <c r="H18" s="224" t="s">
        <v>527</v>
      </c>
    </row>
    <row r="19" spans="1:8" ht="15.6">
      <c r="B19" s="275" t="s">
        <v>540</v>
      </c>
      <c r="C19" s="291" t="s">
        <v>496</v>
      </c>
      <c r="D19" s="296" t="s">
        <v>546</v>
      </c>
      <c r="H19" s="224" t="s">
        <v>532</v>
      </c>
    </row>
    <row r="20" spans="1:8" ht="15.6">
      <c r="B20" s="275" t="s">
        <v>540</v>
      </c>
      <c r="C20" s="291" t="s">
        <v>496</v>
      </c>
      <c r="D20" s="296" t="s">
        <v>548</v>
      </c>
      <c r="H20" s="224" t="s">
        <v>535</v>
      </c>
    </row>
    <row r="21" spans="1:8" ht="31.2">
      <c r="A21" s="221">
        <v>8</v>
      </c>
      <c r="B21" s="288" t="s">
        <v>627</v>
      </c>
      <c r="C21" s="289" t="s">
        <v>501</v>
      </c>
      <c r="D21" s="290" t="s">
        <v>551</v>
      </c>
      <c r="H21" s="224" t="s">
        <v>538</v>
      </c>
    </row>
    <row r="22" spans="1:8" ht="46.8">
      <c r="A22" s="221">
        <v>9</v>
      </c>
      <c r="B22" s="275" t="s">
        <v>553</v>
      </c>
      <c r="C22" s="291" t="s">
        <v>506</v>
      </c>
      <c r="D22" s="296" t="s">
        <v>544</v>
      </c>
    </row>
    <row r="23" spans="1:8" ht="46.8">
      <c r="B23" s="275" t="s">
        <v>553</v>
      </c>
      <c r="C23" s="291" t="s">
        <v>506</v>
      </c>
      <c r="D23" s="296" t="s">
        <v>555</v>
      </c>
    </row>
    <row r="24" spans="1:8" ht="46.8">
      <c r="B24" s="275" t="s">
        <v>553</v>
      </c>
      <c r="C24" s="291" t="s">
        <v>514</v>
      </c>
      <c r="D24" s="296" t="s">
        <v>507</v>
      </c>
    </row>
    <row r="25" spans="1:8" ht="31.2">
      <c r="A25" s="221">
        <v>10</v>
      </c>
      <c r="B25" s="288" t="s">
        <v>560</v>
      </c>
      <c r="C25" s="289" t="s">
        <v>520</v>
      </c>
      <c r="D25" s="290" t="s">
        <v>558</v>
      </c>
    </row>
    <row r="26" spans="1:8" ht="62.4">
      <c r="A26" s="221">
        <v>11</v>
      </c>
      <c r="B26" s="275" t="s">
        <v>562</v>
      </c>
      <c r="C26" s="291" t="s">
        <v>81</v>
      </c>
      <c r="D26" s="296" t="s">
        <v>556</v>
      </c>
    </row>
    <row r="27" spans="1:8" ht="62.4">
      <c r="B27" s="275" t="s">
        <v>562</v>
      </c>
      <c r="C27" s="291" t="s">
        <v>81</v>
      </c>
      <c r="D27" s="296" t="s">
        <v>515</v>
      </c>
    </row>
    <row r="28" spans="1:8" ht="62.4">
      <c r="B28" s="275" t="s">
        <v>562</v>
      </c>
      <c r="C28" s="291" t="s">
        <v>81</v>
      </c>
      <c r="D28" s="297" t="s">
        <v>84</v>
      </c>
    </row>
    <row r="29" spans="1:8" ht="62.4">
      <c r="B29" s="275" t="s">
        <v>562</v>
      </c>
      <c r="C29" s="291" t="s">
        <v>81</v>
      </c>
      <c r="D29" s="296" t="s">
        <v>543</v>
      </c>
    </row>
    <row r="30" spans="1:8" ht="62.4">
      <c r="B30" s="275" t="s">
        <v>562</v>
      </c>
      <c r="C30" s="291" t="s">
        <v>81</v>
      </c>
      <c r="D30" s="297" t="s">
        <v>82</v>
      </c>
    </row>
    <row r="31" spans="1:8" ht="62.4">
      <c r="B31" s="275" t="s">
        <v>562</v>
      </c>
      <c r="C31" s="291" t="s">
        <v>81</v>
      </c>
      <c r="D31" s="297" t="s">
        <v>525</v>
      </c>
    </row>
    <row r="32" spans="1:8">
      <c r="A32" s="221">
        <v>12</v>
      </c>
      <c r="B32" s="288" t="s">
        <v>571</v>
      </c>
      <c r="C32" s="298" t="s">
        <v>527</v>
      </c>
      <c r="D32" s="298"/>
    </row>
    <row r="33" spans="2:4">
      <c r="B33" s="288" t="s">
        <v>571</v>
      </c>
      <c r="C33" s="298" t="s">
        <v>532</v>
      </c>
      <c r="D33" s="298"/>
    </row>
    <row r="34" spans="2:4">
      <c r="B34" s="288" t="s">
        <v>571</v>
      </c>
      <c r="C34" s="298" t="s">
        <v>535</v>
      </c>
      <c r="D34" s="298"/>
    </row>
    <row r="35" spans="2:4" ht="31.2">
      <c r="B35" s="299" t="s">
        <v>628</v>
      </c>
      <c r="C35" s="291" t="s">
        <v>538</v>
      </c>
      <c r="D35" s="291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5</vt:i4>
      </vt:variant>
    </vt:vector>
  </HeadingPairs>
  <TitlesOfParts>
    <vt:vector size="16" baseType="lpstr">
      <vt:lpstr>Перечень сроки источники</vt:lpstr>
      <vt:lpstr>Характеристика мероприятий</vt:lpstr>
      <vt:lpstr>Подтверждающие документы</vt:lpstr>
      <vt:lpstr>Рабместа инвесторы</vt:lpstr>
      <vt:lpstr>Общие сведения</vt:lpstr>
      <vt:lpstr>Целевые показатели</vt:lpstr>
      <vt:lpstr>Показатели синхронизации</vt:lpstr>
      <vt:lpstr>справочники</vt:lpstr>
      <vt:lpstr>Лист2</vt:lpstr>
      <vt:lpstr>справочник по ФОИВ</vt:lpstr>
      <vt:lpstr>справочник виды объектов СОСТ</vt:lpstr>
      <vt:lpstr>'Перечень сроки источники'!Print_Titles</vt:lpstr>
      <vt:lpstr>'Рабместа инвесторы'!Print_Titles</vt:lpstr>
      <vt:lpstr>'Характеристика мероприятий'!Print_Titles</vt:lpstr>
      <vt:lpstr>'Перечень сроки источники'!Область_печати</vt:lpstr>
      <vt:lpstr>'Рабместа инвесторы'!Область_печати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Алексеенко Наталья Владимировна</dc:creator>
  <cp:lastModifiedBy>User</cp:lastModifiedBy>
  <cp:revision>49</cp:revision>
  <dcterms:created xsi:type="dcterms:W3CDTF">2025-02-28T19:25:00Z</dcterms:created>
  <dcterms:modified xsi:type="dcterms:W3CDTF">2025-07-04T13:42:29Z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E3F3AE772C994663A6F63208BACA1555_13</vt:lpwstr>
  </property>
  <property fmtid="{D5CDD505-2E9C-101B-9397-08002B2CF9AE}" pid="3" name="KSOProductBuildVer">
    <vt:lpwstr>1049-12.2.0.20326</vt:lpwstr>
  </property>
</Properties>
</file>